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8992\Desktop\"/>
    </mc:Choice>
  </mc:AlternateContent>
  <xr:revisionPtr revIDLastSave="0" documentId="13_ncr:1_{62245905-5B13-4AE2-AD22-72F0406F19A0}" xr6:coauthVersionLast="47" xr6:coauthVersionMax="47" xr10:uidLastSave="{00000000-0000-0000-0000-000000000000}"/>
  <bookViews>
    <workbookView xWindow="-108" yWindow="-108" windowWidth="23256" windowHeight="12456" firstSheet="7" activeTab="10" xr2:uid="{6357E485-398E-48FF-B746-56239379B4A9}"/>
  </bookViews>
  <sheets>
    <sheet name="APRIL-2022" sheetId="1" r:id="rId1"/>
    <sheet name="MAY-2022" sheetId="2" r:id="rId2"/>
    <sheet name="JUN-2022" sheetId="3" r:id="rId3"/>
    <sheet name="JUL-2022" sheetId="4" r:id="rId4"/>
    <sheet name="AUG-2022" sheetId="5" r:id="rId5"/>
    <sheet name="sept-2022" sheetId="6" r:id="rId6"/>
    <sheet name="Oct-2022" sheetId="7" r:id="rId7"/>
    <sheet name="Nov-2022" sheetId="8" r:id="rId8"/>
    <sheet name="Jan-2023" sheetId="9" r:id="rId9"/>
    <sheet name="Feb-2023" sheetId="10" r:id="rId10"/>
    <sheet name="Mar-2023" sheetId="13" r:id="rId1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1" i="13" l="1"/>
  <c r="X141" i="13"/>
  <c r="P141" i="13"/>
  <c r="K141" i="13"/>
  <c r="R141" i="13" s="1"/>
  <c r="J141" i="13"/>
  <c r="K116" i="13"/>
  <c r="S116" i="13" s="1"/>
  <c r="J116" i="13"/>
  <c r="Z116" i="13" s="1"/>
  <c r="AA110" i="13"/>
  <c r="Z110" i="13"/>
  <c r="S110" i="13"/>
  <c r="R110" i="13"/>
  <c r="O107" i="13"/>
  <c r="K107" i="13"/>
  <c r="S107" i="13" s="1"/>
  <c r="J107" i="13"/>
  <c r="R106" i="13"/>
  <c r="R105" i="13"/>
  <c r="R104" i="13"/>
  <c r="R103" i="13"/>
  <c r="R107" i="13" s="1"/>
  <c r="Z100" i="13"/>
  <c r="X100" i="13"/>
  <c r="K100" i="13"/>
  <c r="J100" i="13"/>
  <c r="AA98" i="13"/>
  <c r="Z98" i="13"/>
  <c r="S98" i="13"/>
  <c r="R98" i="13"/>
  <c r="S94" i="13"/>
  <c r="R94" i="13"/>
  <c r="S90" i="13"/>
  <c r="R90" i="13"/>
  <c r="AA86" i="13"/>
  <c r="Z86" i="13"/>
  <c r="S86" i="13"/>
  <c r="R86" i="13"/>
  <c r="S85" i="13"/>
  <c r="R85" i="13"/>
  <c r="P81" i="13"/>
  <c r="O81" i="13"/>
  <c r="N81" i="13"/>
  <c r="M81" i="13"/>
  <c r="K81" i="13"/>
  <c r="J81" i="13"/>
  <c r="Z81" i="13" s="1"/>
  <c r="S80" i="13"/>
  <c r="R80" i="13"/>
  <c r="AA76" i="13"/>
  <c r="Z76" i="13"/>
  <c r="S76" i="13"/>
  <c r="R76" i="13"/>
  <c r="S75" i="13"/>
  <c r="S81" i="13" s="1"/>
  <c r="R75" i="13"/>
  <c r="R81" i="13" s="1"/>
  <c r="M71" i="13"/>
  <c r="K71" i="13"/>
  <c r="S71" i="13" s="1"/>
  <c r="J71" i="13"/>
  <c r="Z71" i="13" s="1"/>
  <c r="AA64" i="13"/>
  <c r="Z64" i="13"/>
  <c r="AA63" i="13"/>
  <c r="Z63" i="13"/>
  <c r="AA62" i="13"/>
  <c r="Z62" i="13"/>
  <c r="AA61" i="13"/>
  <c r="Z61" i="13"/>
  <c r="AA60" i="13"/>
  <c r="Z60" i="13"/>
  <c r="AA59" i="13"/>
  <c r="Z59" i="13"/>
  <c r="AA58" i="13"/>
  <c r="Z58" i="13"/>
  <c r="AA57" i="13"/>
  <c r="Z57" i="13"/>
  <c r="S57" i="13"/>
  <c r="R57" i="13"/>
  <c r="AA56" i="13"/>
  <c r="Z56" i="13"/>
  <c r="S56" i="13"/>
  <c r="R56" i="13"/>
  <c r="AA55" i="13"/>
  <c r="Z55" i="13"/>
  <c r="S55" i="13"/>
  <c r="R55" i="13"/>
  <c r="AA54" i="13"/>
  <c r="Z54" i="13"/>
  <c r="S54" i="13"/>
  <c r="R54" i="13"/>
  <c r="AA53" i="13"/>
  <c r="Z53" i="13"/>
  <c r="S53" i="13"/>
  <c r="R53" i="13"/>
  <c r="R71" i="13" s="1"/>
  <c r="AA52" i="13"/>
  <c r="Z52" i="13"/>
  <c r="S52" i="13"/>
  <c r="R52" i="13"/>
  <c r="S51" i="13"/>
  <c r="R51" i="13"/>
  <c r="AA50" i="13"/>
  <c r="Z50" i="13"/>
  <c r="S50" i="13"/>
  <c r="R50" i="13"/>
  <c r="AA49" i="13"/>
  <c r="Z49" i="13"/>
  <c r="S49" i="13"/>
  <c r="R49" i="13"/>
  <c r="AA48" i="13"/>
  <c r="Z48" i="13"/>
  <c r="K45" i="13"/>
  <c r="J45" i="13"/>
  <c r="S35" i="13"/>
  <c r="R35" i="13"/>
  <c r="K32" i="13"/>
  <c r="J32" i="13"/>
  <c r="S25" i="13"/>
  <c r="R25" i="13"/>
  <c r="S21" i="13"/>
  <c r="R21" i="13"/>
  <c r="AA14" i="13"/>
  <c r="Z14" i="13"/>
  <c r="S14" i="13"/>
  <c r="R14" i="13"/>
  <c r="AA10" i="13"/>
  <c r="Z10" i="13"/>
  <c r="M116" i="13" l="1"/>
  <c r="N116" i="13"/>
  <c r="O116" i="13"/>
  <c r="N71" i="13"/>
  <c r="P116" i="13"/>
  <c r="O71" i="13"/>
  <c r="M107" i="13"/>
  <c r="R116" i="13"/>
  <c r="P71" i="13"/>
  <c r="N107" i="13"/>
  <c r="X116" i="13"/>
  <c r="P107" i="13"/>
  <c r="X71" i="13"/>
  <c r="X81" i="13"/>
  <c r="K90" i="10" l="1"/>
  <c r="S90" i="10" s="1"/>
  <c r="J90" i="10"/>
  <c r="AA90" i="10" s="1"/>
  <c r="Q74" i="10"/>
  <c r="L74" i="10"/>
  <c r="K74" i="10"/>
  <c r="S74" i="10" s="1"/>
  <c r="J74" i="10"/>
  <c r="AA74" i="10" s="1"/>
  <c r="I74" i="10"/>
  <c r="T72" i="10"/>
  <c r="S72" i="10"/>
  <c r="T71" i="10"/>
  <c r="S71" i="10"/>
  <c r="T70" i="10"/>
  <c r="S70" i="10"/>
  <c r="AB69" i="10"/>
  <c r="AA69" i="10"/>
  <c r="T69" i="10"/>
  <c r="S69" i="10"/>
  <c r="L66" i="10"/>
  <c r="K66" i="10"/>
  <c r="J66" i="10"/>
  <c r="I66" i="10"/>
  <c r="T64" i="10"/>
  <c r="S64" i="10"/>
  <c r="T63" i="10"/>
  <c r="S63" i="10"/>
  <c r="T62" i="10"/>
  <c r="S62" i="10"/>
  <c r="L59" i="10"/>
  <c r="K59" i="10"/>
  <c r="S59" i="10" s="1"/>
  <c r="J59" i="10"/>
  <c r="I59" i="10"/>
  <c r="T56" i="10"/>
  <c r="S56" i="10"/>
  <c r="T55" i="10"/>
  <c r="S55" i="10"/>
  <c r="T54" i="10"/>
  <c r="S54" i="10"/>
  <c r="Y51" i="10"/>
  <c r="Q51" i="10"/>
  <c r="L51" i="10"/>
  <c r="K51" i="10"/>
  <c r="J51" i="10"/>
  <c r="AA51" i="10" s="1"/>
  <c r="I51" i="10"/>
  <c r="AB29" i="10"/>
  <c r="AA29" i="10"/>
  <c r="AB27" i="10"/>
  <c r="AA27" i="10"/>
  <c r="T27" i="10"/>
  <c r="S27" i="10"/>
  <c r="AB26" i="10"/>
  <c r="AA26" i="10"/>
  <c r="T26" i="10"/>
  <c r="S26" i="10"/>
  <c r="AB25" i="10"/>
  <c r="AA25" i="10"/>
  <c r="T25" i="10"/>
  <c r="S25" i="10"/>
  <c r="AB24" i="10"/>
  <c r="AA24" i="10"/>
  <c r="T24" i="10"/>
  <c r="S24" i="10"/>
  <c r="AB23" i="10"/>
  <c r="AA23" i="10"/>
  <c r="T23" i="10"/>
  <c r="S23" i="10"/>
  <c r="AB22" i="10"/>
  <c r="AA22" i="10"/>
  <c r="T22" i="10"/>
  <c r="S22" i="10"/>
  <c r="S51" i="10" s="1"/>
  <c r="K15" i="10"/>
  <c r="J15" i="10"/>
  <c r="T14" i="10"/>
  <c r="S14" i="10"/>
  <c r="T13" i="10"/>
  <c r="S13" i="10"/>
  <c r="T12" i="10"/>
  <c r="S12" i="10"/>
  <c r="AB11" i="10"/>
  <c r="AA11" i="10"/>
  <c r="T11" i="10"/>
  <c r="S11" i="10"/>
  <c r="L8" i="10"/>
  <c r="K8" i="10"/>
  <c r="J8" i="10"/>
  <c r="I8" i="10"/>
  <c r="Y74" i="10" l="1"/>
  <c r="Q59" i="10"/>
  <c r="Q90" i="10"/>
  <c r="Y90" i="10"/>
  <c r="R110" i="9" l="1"/>
  <c r="K110" i="9"/>
  <c r="P110" i="9" s="1"/>
  <c r="J110" i="9"/>
  <c r="Z110" i="9" s="1"/>
  <c r="I110" i="9"/>
  <c r="Z105" i="9"/>
  <c r="Z104" i="9"/>
  <c r="P95" i="9"/>
  <c r="K95" i="9"/>
  <c r="R95" i="9" s="1"/>
  <c r="J95" i="9"/>
  <c r="I95" i="9"/>
  <c r="S93" i="9"/>
  <c r="R93" i="9"/>
  <c r="S92" i="9"/>
  <c r="R92" i="9"/>
  <c r="S91" i="9"/>
  <c r="R91" i="9"/>
  <c r="S85" i="9"/>
  <c r="R85" i="9"/>
  <c r="S84" i="9"/>
  <c r="R84" i="9"/>
  <c r="S83" i="9"/>
  <c r="R83" i="9"/>
  <c r="P80" i="9"/>
  <c r="K80" i="9"/>
  <c r="J80" i="9"/>
  <c r="I80" i="9"/>
  <c r="S77" i="9"/>
  <c r="R77" i="9"/>
  <c r="S76" i="9"/>
  <c r="R76" i="9"/>
  <c r="R80" i="9" s="1"/>
  <c r="S75" i="9"/>
  <c r="R75" i="9"/>
  <c r="K72" i="9"/>
  <c r="R72" i="9" s="1"/>
  <c r="J72" i="9"/>
  <c r="X72" i="9" s="1"/>
  <c r="I72" i="9"/>
  <c r="S59" i="9"/>
  <c r="R59" i="9"/>
  <c r="S58" i="9"/>
  <c r="R58" i="9"/>
  <c r="S57" i="9"/>
  <c r="R57" i="9"/>
  <c r="S56" i="9"/>
  <c r="R56" i="9"/>
  <c r="S55" i="9"/>
  <c r="R55" i="9"/>
  <c r="S54" i="9"/>
  <c r="R54" i="9"/>
  <c r="S53" i="9"/>
  <c r="R53" i="9"/>
  <c r="S52" i="9"/>
  <c r="R52" i="9"/>
  <c r="S51" i="9"/>
  <c r="R51" i="9"/>
  <c r="S50" i="9"/>
  <c r="R50" i="9"/>
  <c r="S49" i="9"/>
  <c r="R49" i="9"/>
  <c r="S48" i="9"/>
  <c r="R48" i="9"/>
  <c r="S47" i="9"/>
  <c r="R47" i="9"/>
  <c r="AA46" i="9"/>
  <c r="Z46" i="9"/>
  <c r="S46" i="9"/>
  <c r="R46" i="9"/>
  <c r="AA45" i="9"/>
  <c r="Z45" i="9"/>
  <c r="Z72" i="9" s="1"/>
  <c r="S45" i="9"/>
  <c r="R45" i="9"/>
  <c r="P43" i="9"/>
  <c r="K43" i="9"/>
  <c r="R43" i="9" s="1"/>
  <c r="J43" i="9"/>
  <c r="I43" i="9"/>
  <c r="S42" i="9"/>
  <c r="R42" i="9"/>
  <c r="S41" i="9"/>
  <c r="R41" i="9"/>
  <c r="AA38" i="9"/>
  <c r="Z38" i="9"/>
  <c r="AA35" i="9"/>
  <c r="Z35" i="9"/>
  <c r="S30" i="9"/>
  <c r="R30" i="9"/>
  <c r="S29" i="9"/>
  <c r="R29" i="9"/>
  <c r="AA25" i="9"/>
  <c r="Z25" i="9"/>
  <c r="S25" i="9"/>
  <c r="R25" i="9"/>
  <c r="K22" i="9"/>
  <c r="R22" i="9" s="1"/>
  <c r="J22" i="9"/>
  <c r="I22" i="9"/>
  <c r="S15" i="9"/>
  <c r="R15" i="9"/>
  <c r="S14" i="9"/>
  <c r="R14" i="9"/>
  <c r="S13" i="9"/>
  <c r="R13" i="9"/>
  <c r="S12" i="9"/>
  <c r="R12" i="9"/>
  <c r="S11" i="9"/>
  <c r="R11" i="9"/>
  <c r="S10" i="9"/>
  <c r="R10" i="9"/>
  <c r="S9" i="9"/>
  <c r="R9" i="9"/>
  <c r="S8" i="9"/>
  <c r="R8" i="9"/>
  <c r="S7" i="9"/>
  <c r="R7" i="9"/>
  <c r="S6" i="9"/>
  <c r="R6" i="9"/>
  <c r="P72" i="9" l="1"/>
  <c r="P22" i="9"/>
  <c r="X110" i="9"/>
  <c r="AA106" i="8" l="1"/>
  <c r="K106" i="8"/>
  <c r="S106" i="8" s="1"/>
  <c r="J106" i="8"/>
  <c r="Y106" i="8" s="1"/>
  <c r="K86" i="8"/>
  <c r="S86" i="8" s="1"/>
  <c r="J86" i="8"/>
  <c r="Y86" i="8" s="1"/>
  <c r="AB85" i="8"/>
  <c r="AA85" i="8"/>
  <c r="T85" i="8"/>
  <c r="S85" i="8"/>
  <c r="AB84" i="8"/>
  <c r="AA84" i="8"/>
  <c r="T84" i="8"/>
  <c r="S84" i="8"/>
  <c r="AB83" i="8"/>
  <c r="AA83" i="8"/>
  <c r="T83" i="8"/>
  <c r="S83" i="8"/>
  <c r="AB82" i="8"/>
  <c r="AB86" i="8" s="1"/>
  <c r="AA82" i="8"/>
  <c r="AA86" i="8" s="1"/>
  <c r="T82" i="8"/>
  <c r="S79" i="8"/>
  <c r="Q79" i="8"/>
  <c r="K79" i="8"/>
  <c r="J79" i="8"/>
  <c r="AB78" i="8"/>
  <c r="T78" i="8"/>
  <c r="S78" i="8"/>
  <c r="AB77" i="8"/>
  <c r="T77" i="8"/>
  <c r="S77" i="8"/>
  <c r="AB73" i="8"/>
  <c r="AA73" i="8"/>
  <c r="T73" i="8"/>
  <c r="S73" i="8"/>
  <c r="AB70" i="8"/>
  <c r="AA70" i="8"/>
  <c r="T70" i="8"/>
  <c r="S70" i="8"/>
  <c r="AB67" i="8"/>
  <c r="AA67" i="8"/>
  <c r="T67" i="8"/>
  <c r="S67" i="8"/>
  <c r="AB64" i="8"/>
  <c r="AA64" i="8"/>
  <c r="T64" i="8"/>
  <c r="S64" i="8"/>
  <c r="AB61" i="8"/>
  <c r="AA61" i="8"/>
  <c r="T61" i="8"/>
  <c r="S61" i="8"/>
  <c r="AB57" i="8"/>
  <c r="AA57" i="8"/>
  <c r="T57" i="8"/>
  <c r="S57" i="8"/>
  <c r="AB53" i="8"/>
  <c r="T53" i="8"/>
  <c r="S53" i="8"/>
  <c r="K50" i="8"/>
  <c r="S50" i="8" s="1"/>
  <c r="J50" i="8"/>
  <c r="AB50" i="8" s="1"/>
  <c r="AB49" i="8"/>
  <c r="AA49" i="8"/>
  <c r="T49" i="8"/>
  <c r="S49" i="8"/>
  <c r="AB48" i="8"/>
  <c r="AA48" i="8"/>
  <c r="T48" i="8"/>
  <c r="S48" i="8"/>
  <c r="AB47" i="8"/>
  <c r="AA47" i="8"/>
  <c r="T47" i="8"/>
  <c r="S47" i="8"/>
  <c r="AB46" i="8"/>
  <c r="AA46" i="8"/>
  <c r="T46" i="8"/>
  <c r="S46" i="8"/>
  <c r="AB45" i="8"/>
  <c r="AA45" i="8"/>
  <c r="T45" i="8"/>
  <c r="S45" i="8"/>
  <c r="AB44" i="8"/>
  <c r="AA44" i="8"/>
  <c r="T44" i="8"/>
  <c r="S44" i="8"/>
  <c r="AB43" i="8"/>
  <c r="AA43" i="8"/>
  <c r="T43" i="8"/>
  <c r="S43" i="8"/>
  <c r="AB42" i="8"/>
  <c r="AA42" i="8"/>
  <c r="T42" i="8"/>
  <c r="S42" i="8"/>
  <c r="AB41" i="8"/>
  <c r="AA41" i="8"/>
  <c r="T41" i="8"/>
  <c r="AB40" i="8"/>
  <c r="AA40" i="8"/>
  <c r="T40" i="8"/>
  <c r="AE39" i="8"/>
  <c r="AB39" i="8"/>
  <c r="AA39" i="8"/>
  <c r="T39" i="8"/>
  <c r="AB38" i="8"/>
  <c r="AA38" i="8"/>
  <c r="AE37" i="8"/>
  <c r="AC37" i="8"/>
  <c r="AB37" i="8"/>
  <c r="AA37" i="8"/>
  <c r="AB33" i="8"/>
  <c r="T33" i="8"/>
  <c r="S33" i="8"/>
  <c r="AB29" i="8"/>
  <c r="T29" i="8"/>
  <c r="S29" i="8"/>
  <c r="AB25" i="8"/>
  <c r="AA25" i="8"/>
  <c r="T25" i="8"/>
  <c r="S25" i="8"/>
  <c r="AB21" i="8"/>
  <c r="AA21" i="8"/>
  <c r="T21" i="8"/>
  <c r="S21" i="8"/>
  <c r="Y18" i="8"/>
  <c r="S18" i="8"/>
  <c r="Q18" i="8"/>
  <c r="K18" i="8"/>
  <c r="J18" i="8"/>
  <c r="AE17" i="8"/>
  <c r="AB17" i="8"/>
  <c r="AA17" i="8"/>
  <c r="AB16" i="8"/>
  <c r="AA16" i="8"/>
  <c r="T16" i="8"/>
  <c r="AB15" i="8"/>
  <c r="T15" i="8"/>
  <c r="AB14" i="8"/>
  <c r="AA14" i="8"/>
  <c r="T14" i="8"/>
  <c r="AB13" i="8"/>
  <c r="AA13" i="8"/>
  <c r="AA18" i="8" s="1"/>
  <c r="T13" i="8"/>
  <c r="AB12" i="8"/>
  <c r="AA12" i="8"/>
  <c r="T12" i="8"/>
  <c r="S12" i="8"/>
  <c r="AE11" i="8"/>
  <c r="AB11" i="8"/>
  <c r="AA11" i="8"/>
  <c r="T11" i="8"/>
  <c r="S11" i="8"/>
  <c r="AB10" i="8"/>
  <c r="AA10" i="8"/>
  <c r="T10" i="8"/>
  <c r="S10" i="8"/>
  <c r="AB6" i="8"/>
  <c r="T6" i="8"/>
  <c r="Q86" i="8" l="1"/>
  <c r="Q50" i="8"/>
  <c r="V86" i="8"/>
  <c r="W86" i="8"/>
  <c r="V50" i="8"/>
  <c r="X86" i="8"/>
  <c r="W50" i="8"/>
  <c r="X50" i="8"/>
  <c r="Y50" i="8"/>
  <c r="AA50" i="8"/>
  <c r="Q106" i="8"/>
  <c r="AB144" i="6" l="1"/>
  <c r="Z144" i="6"/>
  <c r="T144" i="6"/>
  <c r="R144" i="6"/>
  <c r="L144" i="6"/>
  <c r="K144" i="6"/>
  <c r="U119" i="6"/>
  <c r="T119" i="6"/>
  <c r="L116" i="6"/>
  <c r="K116" i="6"/>
  <c r="AB116" i="6" s="1"/>
  <c r="AC115" i="6"/>
  <c r="AB115" i="6"/>
  <c r="U115" i="6"/>
  <c r="T115" i="6"/>
  <c r="AC114" i="6"/>
  <c r="AB114" i="6"/>
  <c r="U114" i="6"/>
  <c r="T114" i="6"/>
  <c r="AC113" i="6"/>
  <c r="AB113" i="6"/>
  <c r="U113" i="6"/>
  <c r="T113" i="6"/>
  <c r="AC112" i="6"/>
  <c r="AB112" i="6"/>
  <c r="U112" i="6"/>
  <c r="T112" i="6"/>
  <c r="U108" i="6"/>
  <c r="T108" i="6"/>
  <c r="AC104" i="6"/>
  <c r="AB104" i="6"/>
  <c r="U104" i="6"/>
  <c r="T104" i="6"/>
  <c r="Z101" i="6"/>
  <c r="R101" i="6"/>
  <c r="L101" i="6"/>
  <c r="K101" i="6"/>
  <c r="AC100" i="6"/>
  <c r="AB100" i="6"/>
  <c r="U100" i="6"/>
  <c r="T100" i="6"/>
  <c r="AC99" i="6"/>
  <c r="AB99" i="6"/>
  <c r="U99" i="6"/>
  <c r="T99" i="6"/>
  <c r="AC98" i="6"/>
  <c r="AB98" i="6"/>
  <c r="U98" i="6"/>
  <c r="T98" i="6"/>
  <c r="AC97" i="6"/>
  <c r="AB97" i="6"/>
  <c r="U97" i="6"/>
  <c r="T97" i="6"/>
  <c r="AC96" i="6"/>
  <c r="AB96" i="6"/>
  <c r="U96" i="6"/>
  <c r="T96" i="6"/>
  <c r="AC95" i="6"/>
  <c r="AB95" i="6"/>
  <c r="U95" i="6"/>
  <c r="T95" i="6"/>
  <c r="AC94" i="6"/>
  <c r="AB94" i="6"/>
  <c r="U94" i="6"/>
  <c r="T94" i="6"/>
  <c r="AC93" i="6"/>
  <c r="AB93" i="6"/>
  <c r="U93" i="6"/>
  <c r="T93" i="6"/>
  <c r="AC92" i="6"/>
  <c r="AB92" i="6"/>
  <c r="U92" i="6"/>
  <c r="T92" i="6"/>
  <c r="AC91" i="6"/>
  <c r="AB91" i="6"/>
  <c r="U91" i="6"/>
  <c r="T91" i="6"/>
  <c r="U90" i="6"/>
  <c r="T90" i="6"/>
  <c r="AC89" i="6"/>
  <c r="AB89" i="6"/>
  <c r="U89" i="6"/>
  <c r="T89" i="6"/>
  <c r="AC88" i="6"/>
  <c r="AB88" i="6"/>
  <c r="U88" i="6"/>
  <c r="T88" i="6"/>
  <c r="AC87" i="6"/>
  <c r="AB87" i="6"/>
  <c r="U87" i="6"/>
  <c r="T87" i="6"/>
  <c r="AC86" i="6"/>
  <c r="AB86" i="6"/>
  <c r="U86" i="6"/>
  <c r="T86" i="6"/>
  <c r="AC85" i="6"/>
  <c r="AB85" i="6"/>
  <c r="U85" i="6"/>
  <c r="T85" i="6"/>
  <c r="AC84" i="6"/>
  <c r="AB84" i="6"/>
  <c r="U84" i="6"/>
  <c r="T84" i="6"/>
  <c r="AC83" i="6"/>
  <c r="AB83" i="6"/>
  <c r="U83" i="6"/>
  <c r="T83" i="6"/>
  <c r="AC82" i="6"/>
  <c r="AB82" i="6"/>
  <c r="U82" i="6"/>
  <c r="T82" i="6"/>
  <c r="AC81" i="6"/>
  <c r="AB81" i="6"/>
  <c r="U81" i="6"/>
  <c r="T81" i="6"/>
  <c r="AC80" i="6"/>
  <c r="AB80" i="6"/>
  <c r="U80" i="6"/>
  <c r="T80" i="6"/>
  <c r="J80" i="6"/>
  <c r="AC79" i="6"/>
  <c r="AB79" i="6"/>
  <c r="U79" i="6"/>
  <c r="T79" i="6"/>
  <c r="AC78" i="6"/>
  <c r="AB78" i="6"/>
  <c r="U78" i="6"/>
  <c r="T78" i="6"/>
  <c r="AC77" i="6"/>
  <c r="AB77" i="6"/>
  <c r="U77" i="6"/>
  <c r="T77" i="6"/>
  <c r="AC76" i="6"/>
  <c r="AB76" i="6"/>
  <c r="U76" i="6"/>
  <c r="T76" i="6"/>
  <c r="AC75" i="6"/>
  <c r="AB75" i="6"/>
  <c r="AB101" i="6" s="1"/>
  <c r="U75" i="6"/>
  <c r="T75" i="6"/>
  <c r="AF74" i="6"/>
  <c r="U74" i="6"/>
  <c r="T74" i="6"/>
  <c r="T101" i="6" s="1"/>
  <c r="AB71" i="6"/>
  <c r="Z71" i="6"/>
  <c r="R71" i="6"/>
  <c r="L71" i="6"/>
  <c r="K71" i="6"/>
  <c r="AC70" i="6"/>
  <c r="AB70" i="6"/>
  <c r="U70" i="6"/>
  <c r="T70" i="6"/>
  <c r="AC69" i="6"/>
  <c r="AB69" i="6"/>
  <c r="U69" i="6"/>
  <c r="T69" i="6"/>
  <c r="AB66" i="6"/>
  <c r="L66" i="6"/>
  <c r="T66" i="6" s="1"/>
  <c r="K66" i="6"/>
  <c r="Z66" i="6" s="1"/>
  <c r="AC65" i="6"/>
  <c r="AB65" i="6"/>
  <c r="U65" i="6"/>
  <c r="T65" i="6"/>
  <c r="AC64" i="6"/>
  <c r="AB64" i="6"/>
  <c r="U64" i="6"/>
  <c r="T64" i="6"/>
  <c r="AC63" i="6"/>
  <c r="AB63" i="6"/>
  <c r="AC62" i="6"/>
  <c r="AB62" i="6"/>
  <c r="U62" i="6"/>
  <c r="T62" i="6"/>
  <c r="Z59" i="6"/>
  <c r="R59" i="6"/>
  <c r="L59" i="6"/>
  <c r="K59" i="6"/>
  <c r="AC58" i="6"/>
  <c r="AB58" i="6"/>
  <c r="U58" i="6"/>
  <c r="T58" i="6"/>
  <c r="AC57" i="6"/>
  <c r="AB57" i="6"/>
  <c r="AB59" i="6" s="1"/>
  <c r="U57" i="6"/>
  <c r="T57" i="6"/>
  <c r="AC56" i="6"/>
  <c r="AB56" i="6"/>
  <c r="AC55" i="6"/>
  <c r="AB55" i="6"/>
  <c r="U55" i="6"/>
  <c r="T55" i="6"/>
  <c r="T59" i="6" s="1"/>
  <c r="L52" i="6"/>
  <c r="R52" i="6" s="1"/>
  <c r="K52" i="6"/>
  <c r="AB52" i="6" s="1"/>
  <c r="AF51" i="6"/>
  <c r="AC51" i="6"/>
  <c r="AB51" i="6"/>
  <c r="U51" i="6"/>
  <c r="T51" i="6"/>
  <c r="AF50" i="6"/>
  <c r="U50" i="6"/>
  <c r="T50" i="6"/>
  <c r="T52" i="6" s="1"/>
  <c r="AB47" i="6"/>
  <c r="Z47" i="6"/>
  <c r="R47" i="6"/>
  <c r="L47" i="6"/>
  <c r="K47" i="6"/>
  <c r="U46" i="6"/>
  <c r="T46" i="6"/>
  <c r="AF45" i="6"/>
  <c r="U45" i="6"/>
  <c r="T45" i="6"/>
  <c r="U44" i="6"/>
  <c r="T44" i="6"/>
  <c r="AF43" i="6"/>
  <c r="U43" i="6"/>
  <c r="T43" i="6"/>
  <c r="AF42" i="6"/>
  <c r="AC42" i="6"/>
  <c r="AB42" i="6"/>
  <c r="U42" i="6"/>
  <c r="T42" i="6"/>
  <c r="T47" i="6" s="1"/>
  <c r="AC38" i="6"/>
  <c r="AB38" i="6"/>
  <c r="U38" i="6"/>
  <c r="T38" i="6"/>
  <c r="AF34" i="6"/>
  <c r="AC34" i="6"/>
  <c r="AB34" i="6"/>
  <c r="U34" i="6"/>
  <c r="T34" i="6"/>
  <c r="AC30" i="6"/>
  <c r="AB30" i="6"/>
  <c r="U30" i="6"/>
  <c r="T30" i="6"/>
  <c r="AC26" i="6"/>
  <c r="AB26" i="6"/>
  <c r="U26" i="6"/>
  <c r="T26" i="6"/>
  <c r="AC22" i="6"/>
  <c r="AB22" i="6"/>
  <c r="U22" i="6"/>
  <c r="T22" i="6"/>
  <c r="AC18" i="6"/>
  <c r="AB18" i="6"/>
  <c r="U18" i="6"/>
  <c r="T18" i="6"/>
  <c r="Z15" i="6"/>
  <c r="R15" i="6"/>
  <c r="L15" i="6"/>
  <c r="K15" i="6"/>
  <c r="AF14" i="6"/>
  <c r="AC14" i="6"/>
  <c r="AB14" i="6"/>
  <c r="U14" i="6"/>
  <c r="T14" i="6"/>
  <c r="T15" i="6" s="1"/>
  <c r="AC13" i="6"/>
  <c r="AB13" i="6"/>
  <c r="AB15" i="6" s="1"/>
  <c r="U13" i="6"/>
  <c r="T13" i="6"/>
  <c r="Z10" i="6"/>
  <c r="R10" i="6"/>
  <c r="L10" i="6"/>
  <c r="K10" i="6"/>
  <c r="U9" i="6"/>
  <c r="T9" i="6"/>
  <c r="AF8" i="6"/>
  <c r="U8" i="6"/>
  <c r="T8" i="6"/>
  <c r="U7" i="6"/>
  <c r="T7" i="6"/>
  <c r="T10" i="6" s="1"/>
  <c r="AF6" i="6"/>
  <c r="AD6" i="6"/>
  <c r="AC6" i="6"/>
  <c r="AB6" i="6"/>
  <c r="AB10" i="6" s="1"/>
  <c r="Z116" i="6" l="1"/>
  <c r="Z52" i="6"/>
  <c r="R66" i="6"/>
  <c r="AI152" i="5"/>
  <c r="AI153" i="5" s="1"/>
  <c r="AK151" i="5"/>
  <c r="AJ151" i="5"/>
  <c r="AJ152" i="5" s="1"/>
  <c r="AI151" i="5"/>
  <c r="Y151" i="5"/>
  <c r="K151" i="5"/>
  <c r="S151" i="5" s="1"/>
  <c r="J151" i="5"/>
  <c r="AA151" i="5" s="1"/>
  <c r="AK129" i="5"/>
  <c r="AJ129" i="5"/>
  <c r="Q124" i="5"/>
  <c r="K124" i="5"/>
  <c r="S124" i="5" s="1"/>
  <c r="J124" i="5"/>
  <c r="J127" i="5" s="1"/>
  <c r="AB123" i="5"/>
  <c r="AA123" i="5"/>
  <c r="AA124" i="5" s="1"/>
  <c r="T123" i="5"/>
  <c r="S123" i="5"/>
  <c r="Y118" i="5"/>
  <c r="K118" i="5"/>
  <c r="S118" i="5" s="1"/>
  <c r="J118" i="5"/>
  <c r="AB110" i="5"/>
  <c r="AA110" i="5"/>
  <c r="T110" i="5"/>
  <c r="S110" i="5"/>
  <c r="AB109" i="5"/>
  <c r="AA109" i="5"/>
  <c r="T109" i="5"/>
  <c r="S109" i="5"/>
  <c r="T108" i="5"/>
  <c r="S108" i="5"/>
  <c r="AB107" i="5"/>
  <c r="AA107" i="5"/>
  <c r="AA118" i="5" s="1"/>
  <c r="T107" i="5"/>
  <c r="S107" i="5"/>
  <c r="AA100" i="5"/>
  <c r="Q100" i="5"/>
  <c r="K100" i="5"/>
  <c r="J100" i="5"/>
  <c r="Y100" i="5" s="1"/>
  <c r="AB99" i="5"/>
  <c r="AA99" i="5"/>
  <c r="T99" i="5"/>
  <c r="S99" i="5"/>
  <c r="AB98" i="5"/>
  <c r="AA98" i="5"/>
  <c r="T98" i="5"/>
  <c r="S98" i="5"/>
  <c r="K95" i="5"/>
  <c r="J95" i="5"/>
  <c r="Q88" i="5"/>
  <c r="K88" i="5"/>
  <c r="S88" i="5" s="1"/>
  <c r="J88" i="5"/>
  <c r="T87" i="5"/>
  <c r="S87" i="5"/>
  <c r="AE85" i="5"/>
  <c r="Q82" i="5"/>
  <c r="K82" i="5"/>
  <c r="S82" i="5" s="1"/>
  <c r="J82" i="5"/>
  <c r="Y82" i="5" s="1"/>
  <c r="AB79" i="5"/>
  <c r="AA79" i="5"/>
  <c r="AA82" i="5" s="1"/>
  <c r="T79" i="5"/>
  <c r="S79" i="5"/>
  <c r="K76" i="5"/>
  <c r="J76" i="5"/>
  <c r="K66" i="5"/>
  <c r="J66" i="5"/>
  <c r="T55" i="5"/>
  <c r="S55" i="5"/>
  <c r="S52" i="5"/>
  <c r="Q52" i="5"/>
  <c r="K52" i="5"/>
  <c r="J52" i="5"/>
  <c r="T48" i="5"/>
  <c r="S48" i="5"/>
  <c r="AE38" i="5"/>
  <c r="AE37" i="5"/>
  <c r="AB37" i="5"/>
  <c r="AA37" i="5"/>
  <c r="T37" i="5"/>
  <c r="S37" i="5"/>
  <c r="Q34" i="5"/>
  <c r="K34" i="5"/>
  <c r="J34" i="5"/>
  <c r="AE32" i="5"/>
  <c r="AE30" i="5"/>
  <c r="T30" i="5"/>
  <c r="S30" i="5"/>
  <c r="S34" i="5" s="1"/>
  <c r="Y27" i="5"/>
  <c r="S27" i="5"/>
  <c r="Q27" i="5"/>
  <c r="K27" i="5"/>
  <c r="J27" i="5"/>
  <c r="AE26" i="5"/>
  <c r="AB26" i="5"/>
  <c r="AA26" i="5"/>
  <c r="AE25" i="5"/>
  <c r="AB25" i="5"/>
  <c r="AA25" i="5"/>
  <c r="AA27" i="5" s="1"/>
  <c r="T25" i="5"/>
  <c r="S25" i="5"/>
  <c r="Y22" i="5"/>
  <c r="K22" i="5"/>
  <c r="J22" i="5"/>
  <c r="AB21" i="5"/>
  <c r="AA21" i="5"/>
  <c r="AB20" i="5"/>
  <c r="AA20" i="5"/>
  <c r="AA22" i="5" s="1"/>
  <c r="AB16" i="5"/>
  <c r="AA16" i="5"/>
  <c r="K13" i="5"/>
  <c r="J13" i="5"/>
  <c r="AE12" i="5"/>
  <c r="AE10" i="5"/>
  <c r="AE6" i="5"/>
  <c r="AC6" i="5"/>
  <c r="AK152" i="5" l="1"/>
  <c r="K127" i="5"/>
  <c r="Q118" i="5"/>
  <c r="Q151" i="5"/>
  <c r="Y124" i="5"/>
  <c r="AA133" i="4" l="1"/>
  <c r="S133" i="4"/>
  <c r="Q133" i="4"/>
  <c r="R133" i="4" s="1"/>
  <c r="K133" i="4"/>
  <c r="I133" i="4"/>
  <c r="Y133" i="4" s="1"/>
  <c r="Z133" i="4" s="1"/>
  <c r="Y114" i="4"/>
  <c r="K114" i="4"/>
  <c r="K116" i="4" s="1"/>
  <c r="J114" i="4"/>
  <c r="I114" i="4"/>
  <c r="AB112" i="4"/>
  <c r="T112" i="4"/>
  <c r="AB111" i="4"/>
  <c r="T111" i="4"/>
  <c r="AB110" i="4"/>
  <c r="AA110" i="4"/>
  <c r="T110" i="4"/>
  <c r="S110" i="4"/>
  <c r="AB109" i="4"/>
  <c r="AA109" i="4"/>
  <c r="T109" i="4"/>
  <c r="S109" i="4"/>
  <c r="AB108" i="4"/>
  <c r="AA108" i="4"/>
  <c r="AA114" i="4" s="1"/>
  <c r="T108" i="4"/>
  <c r="S108" i="4"/>
  <c r="K105" i="4"/>
  <c r="I105" i="4"/>
  <c r="I116" i="4" s="1"/>
  <c r="K91" i="4"/>
  <c r="I91" i="4"/>
  <c r="K77" i="4"/>
  <c r="I77" i="4"/>
  <c r="K72" i="4"/>
  <c r="I72" i="4"/>
  <c r="Y72" i="4" s="1"/>
  <c r="AB71" i="4"/>
  <c r="AA71" i="4"/>
  <c r="AA72" i="4" s="1"/>
  <c r="T71" i="4"/>
  <c r="S71" i="4"/>
  <c r="AB70" i="4"/>
  <c r="AA70" i="4"/>
  <c r="T70" i="4"/>
  <c r="S70" i="4"/>
  <c r="AB66" i="4"/>
  <c r="AA66" i="4"/>
  <c r="T66" i="4"/>
  <c r="S66" i="4"/>
  <c r="Q63" i="4"/>
  <c r="R63" i="4" s="1"/>
  <c r="K63" i="4"/>
  <c r="I63" i="4"/>
  <c r="T53" i="4"/>
  <c r="S53" i="4"/>
  <c r="T52" i="4"/>
  <c r="S52" i="4"/>
  <c r="S63" i="4" s="1"/>
  <c r="K49" i="4"/>
  <c r="I49" i="4"/>
  <c r="S41" i="4"/>
  <c r="Q41" i="4"/>
  <c r="R41" i="4" s="1"/>
  <c r="K41" i="4"/>
  <c r="I41" i="4"/>
  <c r="AB31" i="4"/>
  <c r="AA31" i="4"/>
  <c r="T31" i="4"/>
  <c r="AB30" i="4"/>
  <c r="AA30" i="4"/>
  <c r="T30" i="4"/>
  <c r="AB29" i="4"/>
  <c r="AA29" i="4"/>
  <c r="T29" i="4"/>
  <c r="S29" i="4"/>
  <c r="K22" i="4"/>
  <c r="I22" i="4"/>
  <c r="R7" i="4"/>
  <c r="Q114" i="4" l="1"/>
  <c r="R114" i="4" s="1"/>
  <c r="S114" i="4"/>
  <c r="Y133" i="3" l="1"/>
  <c r="Z133" i="3" s="1"/>
  <c r="S133" i="3"/>
  <c r="K133" i="3"/>
  <c r="Q133" i="3" s="1"/>
  <c r="R133" i="3" s="1"/>
  <c r="I133" i="3"/>
  <c r="AA133" i="3" s="1"/>
  <c r="Y114" i="3"/>
  <c r="K114" i="3"/>
  <c r="K116" i="3" s="1"/>
  <c r="J114" i="3"/>
  <c r="I114" i="3"/>
  <c r="I116" i="3" s="1"/>
  <c r="AB112" i="3"/>
  <c r="T112" i="3"/>
  <c r="AB111" i="3"/>
  <c r="T111" i="3"/>
  <c r="AB110" i="3"/>
  <c r="AA110" i="3"/>
  <c r="T110" i="3"/>
  <c r="S110" i="3"/>
  <c r="AB109" i="3"/>
  <c r="AA109" i="3"/>
  <c r="T109" i="3"/>
  <c r="S109" i="3"/>
  <c r="AB108" i="3"/>
  <c r="AA108" i="3"/>
  <c r="AA114" i="3" s="1"/>
  <c r="T108" i="3"/>
  <c r="S108" i="3"/>
  <c r="K105" i="3"/>
  <c r="I105" i="3"/>
  <c r="K91" i="3"/>
  <c r="I91" i="3"/>
  <c r="K77" i="3"/>
  <c r="I77" i="3"/>
  <c r="K72" i="3"/>
  <c r="I72" i="3"/>
  <c r="Y72" i="3" s="1"/>
  <c r="AB71" i="3"/>
  <c r="AA71" i="3"/>
  <c r="T71" i="3"/>
  <c r="S71" i="3"/>
  <c r="AB70" i="3"/>
  <c r="AA70" i="3"/>
  <c r="AA72" i="3" s="1"/>
  <c r="T70" i="3"/>
  <c r="S70" i="3"/>
  <c r="AB66" i="3"/>
  <c r="AA66" i="3"/>
  <c r="T66" i="3"/>
  <c r="S66" i="3"/>
  <c r="K63" i="3"/>
  <c r="Q63" i="3" s="1"/>
  <c r="R63" i="3" s="1"/>
  <c r="I63" i="3"/>
  <c r="T53" i="3"/>
  <c r="S53" i="3"/>
  <c r="T52" i="3"/>
  <c r="S52" i="3"/>
  <c r="K49" i="3"/>
  <c r="I49" i="3"/>
  <c r="S41" i="3"/>
  <c r="R41" i="3"/>
  <c r="Q41" i="3"/>
  <c r="K41" i="3"/>
  <c r="I41" i="3"/>
  <c r="AB31" i="3"/>
  <c r="AA31" i="3"/>
  <c r="T31" i="3"/>
  <c r="AB30" i="3"/>
  <c r="AA30" i="3"/>
  <c r="T30" i="3"/>
  <c r="AB29" i="3"/>
  <c r="AA29" i="3"/>
  <c r="T29" i="3"/>
  <c r="S29" i="3"/>
  <c r="K22" i="3"/>
  <c r="I22" i="3"/>
  <c r="R7" i="3"/>
  <c r="Q114" i="3" l="1"/>
  <c r="R114" i="3" s="1"/>
  <c r="S114" i="3"/>
  <c r="S63" i="3"/>
  <c r="I24" i="2" l="1"/>
  <c r="Q24" i="2" s="1"/>
  <c r="H24" i="2"/>
  <c r="Y24" i="2" s="1"/>
  <c r="Z19" i="2"/>
  <c r="Y19" i="2"/>
  <c r="R19" i="2"/>
  <c r="Q19" i="2"/>
  <c r="O24" i="2" l="1"/>
  <c r="P24" i="2" s="1"/>
  <c r="W24" i="2"/>
  <c r="X24" i="2" s="1"/>
  <c r="AA122" i="1" l="1"/>
  <c r="K122" i="1"/>
  <c r="T122" i="1" s="1"/>
  <c r="J122" i="1"/>
  <c r="J123" i="1" s="1"/>
  <c r="W104" i="1"/>
  <c r="K104" i="1"/>
  <c r="S104" i="1" s="1"/>
  <c r="J104" i="1"/>
  <c r="Y104" i="1" s="1"/>
  <c r="Z104" i="1" s="1"/>
  <c r="AB103" i="1"/>
  <c r="AA103" i="1"/>
  <c r="T103" i="1"/>
  <c r="S103" i="1"/>
  <c r="AB102" i="1"/>
  <c r="AA102" i="1"/>
  <c r="T102" i="1"/>
  <c r="S102" i="1"/>
  <c r="AB101" i="1"/>
  <c r="AA101" i="1"/>
  <c r="T101" i="1"/>
  <c r="S101" i="1"/>
  <c r="AB100" i="1"/>
  <c r="AA100" i="1"/>
  <c r="T100" i="1"/>
  <c r="S100" i="1"/>
  <c r="AB99" i="1"/>
  <c r="AA99" i="1"/>
  <c r="T99" i="1"/>
  <c r="S99" i="1"/>
  <c r="AB98" i="1"/>
  <c r="AA98" i="1"/>
  <c r="T98" i="1"/>
  <c r="S98" i="1"/>
  <c r="AB97" i="1"/>
  <c r="AA97" i="1"/>
  <c r="T97" i="1"/>
  <c r="S97" i="1"/>
  <c r="AC96" i="1"/>
  <c r="AB96" i="1"/>
  <c r="AA96" i="1"/>
  <c r="AA104" i="1" s="1"/>
  <c r="T96" i="1"/>
  <c r="S96" i="1"/>
  <c r="AE95" i="1"/>
  <c r="AC95" i="1"/>
  <c r="AB95" i="1"/>
  <c r="AB104" i="1" s="1"/>
  <c r="AA95" i="1"/>
  <c r="T95" i="1"/>
  <c r="T104" i="1" s="1"/>
  <c r="S95" i="1"/>
  <c r="Y92" i="1"/>
  <c r="Z92" i="1" s="1"/>
  <c r="X92" i="1"/>
  <c r="W92" i="1"/>
  <c r="V92" i="1"/>
  <c r="T92" i="1"/>
  <c r="Q92" i="1"/>
  <c r="R92" i="1" s="1"/>
  <c r="K92" i="1"/>
  <c r="P92" i="1" s="1"/>
  <c r="J92" i="1"/>
  <c r="AB91" i="1"/>
  <c r="AA91" i="1"/>
  <c r="T91" i="1"/>
  <c r="S91" i="1"/>
  <c r="AB90" i="1"/>
  <c r="AA90" i="1"/>
  <c r="T90" i="1"/>
  <c r="S90" i="1"/>
  <c r="AB89" i="1"/>
  <c r="AA89" i="1"/>
  <c r="T89" i="1"/>
  <c r="S89" i="1"/>
  <c r="AC88" i="1"/>
  <c r="AB88" i="1"/>
  <c r="AA88" i="1"/>
  <c r="T88" i="1"/>
  <c r="S88" i="1"/>
  <c r="AE87" i="1"/>
  <c r="AC87" i="1"/>
  <c r="AB87" i="1"/>
  <c r="AB92" i="1" s="1"/>
  <c r="AA87" i="1"/>
  <c r="AA92" i="1" s="1"/>
  <c r="T87" i="1"/>
  <c r="S87" i="1"/>
  <c r="S92" i="1" s="1"/>
  <c r="AB84" i="1"/>
  <c r="N84" i="1"/>
  <c r="K84" i="1"/>
  <c r="Q84" i="1" s="1"/>
  <c r="R84" i="1" s="1"/>
  <c r="J84" i="1"/>
  <c r="Y84" i="1" s="1"/>
  <c r="Z84" i="1" s="1"/>
  <c r="AB83" i="1"/>
  <c r="AA83" i="1"/>
  <c r="T83" i="1"/>
  <c r="T84" i="1" s="1"/>
  <c r="S83" i="1"/>
  <c r="AB82" i="1"/>
  <c r="AA82" i="1"/>
  <c r="T82" i="1"/>
  <c r="S82" i="1"/>
  <c r="AC81" i="1"/>
  <c r="AB81" i="1"/>
  <c r="AA81" i="1"/>
  <c r="T81" i="1"/>
  <c r="S81" i="1"/>
  <c r="AE80" i="1"/>
  <c r="AC80" i="1"/>
  <c r="AB80" i="1"/>
  <c r="AA80" i="1"/>
  <c r="AA84" i="1" s="1"/>
  <c r="T80" i="1"/>
  <c r="S80" i="1"/>
  <c r="S84" i="1" s="1"/>
  <c r="X77" i="1"/>
  <c r="Q77" i="1"/>
  <c r="R77" i="1" s="1"/>
  <c r="P77" i="1"/>
  <c r="O77" i="1"/>
  <c r="N77" i="1"/>
  <c r="K77" i="1"/>
  <c r="J77" i="1"/>
  <c r="AA77" i="1" s="1"/>
  <c r="AE76" i="1"/>
  <c r="AB76" i="1"/>
  <c r="AA76" i="1"/>
  <c r="T76" i="1"/>
  <c r="S76" i="1"/>
  <c r="AE75" i="1"/>
  <c r="AB75" i="1"/>
  <c r="AA75" i="1"/>
  <c r="T75" i="1"/>
  <c r="S75" i="1"/>
  <c r="AB74" i="1"/>
  <c r="AA74" i="1"/>
  <c r="T74" i="1"/>
  <c r="S74" i="1"/>
  <c r="AB73" i="1"/>
  <c r="AA73" i="1"/>
  <c r="T73" i="1"/>
  <c r="S73" i="1"/>
  <c r="AB72" i="1"/>
  <c r="AA72" i="1"/>
  <c r="T72" i="1"/>
  <c r="S72" i="1"/>
  <c r="AB71" i="1"/>
  <c r="AA71" i="1"/>
  <c r="T71" i="1"/>
  <c r="S71" i="1"/>
  <c r="AB70" i="1"/>
  <c r="AA70" i="1"/>
  <c r="T70" i="1"/>
  <c r="S70" i="1"/>
  <c r="AB69" i="1"/>
  <c r="AA69" i="1"/>
  <c r="T69" i="1"/>
  <c r="S69" i="1"/>
  <c r="AB68" i="1"/>
  <c r="AA68" i="1"/>
  <c r="T68" i="1"/>
  <c r="S68" i="1"/>
  <c r="AB67" i="1"/>
  <c r="AA67" i="1"/>
  <c r="T67" i="1"/>
  <c r="S67" i="1"/>
  <c r="AC66" i="1"/>
  <c r="AB66" i="1"/>
  <c r="AA66" i="1"/>
  <c r="T66" i="1"/>
  <c r="S66" i="1"/>
  <c r="AC65" i="1"/>
  <c r="AB65" i="1"/>
  <c r="AA65" i="1"/>
  <c r="T65" i="1"/>
  <c r="S65" i="1"/>
  <c r="AC64" i="1"/>
  <c r="AB64" i="1"/>
  <c r="AA64" i="1"/>
  <c r="T64" i="1"/>
  <c r="S64" i="1"/>
  <c r="AC63" i="1"/>
  <c r="AB63" i="1"/>
  <c r="AA63" i="1"/>
  <c r="T63" i="1"/>
  <c r="S63" i="1"/>
  <c r="AE62" i="1"/>
  <c r="AC62" i="1"/>
  <c r="AB62" i="1"/>
  <c r="AA62" i="1"/>
  <c r="T62" i="1"/>
  <c r="S62" i="1"/>
  <c r="AE61" i="1"/>
  <c r="AC61" i="1"/>
  <c r="AB61" i="1"/>
  <c r="AA61" i="1"/>
  <c r="T61" i="1"/>
  <c r="S61" i="1"/>
  <c r="AE60" i="1"/>
  <c r="AC60" i="1"/>
  <c r="AB60" i="1"/>
  <c r="AA60" i="1"/>
  <c r="T60" i="1"/>
  <c r="S60" i="1"/>
  <c r="AE59" i="1"/>
  <c r="AC59" i="1"/>
  <c r="AB59" i="1"/>
  <c r="AA59" i="1"/>
  <c r="T59" i="1"/>
  <c r="S59" i="1"/>
  <c r="AE58" i="1"/>
  <c r="AC58" i="1"/>
  <c r="AB58" i="1"/>
  <c r="AA58" i="1"/>
  <c r="T58" i="1"/>
  <c r="S58" i="1"/>
  <c r="AE57" i="1"/>
  <c r="AC57" i="1"/>
  <c r="AB57" i="1"/>
  <c r="AA57" i="1"/>
  <c r="T57" i="1"/>
  <c r="S57" i="1"/>
  <c r="AE56" i="1"/>
  <c r="AC56" i="1"/>
  <c r="AB56" i="1"/>
  <c r="AB77" i="1" s="1"/>
  <c r="AA56" i="1"/>
  <c r="T56" i="1"/>
  <c r="T77" i="1" s="1"/>
  <c r="S56" i="1"/>
  <c r="S77" i="1" s="1"/>
  <c r="Y53" i="1"/>
  <c r="Z53" i="1" s="1"/>
  <c r="X53" i="1"/>
  <c r="W53" i="1"/>
  <c r="S53" i="1"/>
  <c r="Q53" i="1"/>
  <c r="R53" i="1" s="1"/>
  <c r="P53" i="1"/>
  <c r="O53" i="1"/>
  <c r="N53" i="1"/>
  <c r="K53" i="1"/>
  <c r="J53" i="1"/>
  <c r="V53" i="1" s="1"/>
  <c r="AB52" i="1"/>
  <c r="AA52" i="1"/>
  <c r="T52" i="1"/>
  <c r="S52" i="1"/>
  <c r="AB51" i="1"/>
  <c r="AA51" i="1"/>
  <c r="T51" i="1"/>
  <c r="S51" i="1"/>
  <c r="AB50" i="1"/>
  <c r="AA50" i="1"/>
  <c r="T50" i="1"/>
  <c r="S50" i="1"/>
  <c r="AB49" i="1"/>
  <c r="AA49" i="1"/>
  <c r="T49" i="1"/>
  <c r="S49" i="1"/>
  <c r="AB48" i="1"/>
  <c r="AA48" i="1"/>
  <c r="T48" i="1"/>
  <c r="S48" i="1"/>
  <c r="AE47" i="1"/>
  <c r="AC47" i="1"/>
  <c r="AB47" i="1"/>
  <c r="AB53" i="1" s="1"/>
  <c r="AA47" i="1"/>
  <c r="AA53" i="1" s="1"/>
  <c r="T47" i="1"/>
  <c r="T53" i="1" s="1"/>
  <c r="S47" i="1"/>
  <c r="AB43" i="1"/>
  <c r="AA43" i="1"/>
  <c r="T43" i="1"/>
  <c r="S43" i="1"/>
  <c r="K40" i="1"/>
  <c r="N40" i="1" s="1"/>
  <c r="J40" i="1"/>
  <c r="AB39" i="1"/>
  <c r="AA39" i="1"/>
  <c r="T39" i="1"/>
  <c r="S39" i="1"/>
  <c r="AB38" i="1"/>
  <c r="AA38" i="1"/>
  <c r="T38" i="1"/>
  <c r="S38" i="1"/>
  <c r="AB37" i="1"/>
  <c r="AA37" i="1"/>
  <c r="T37" i="1"/>
  <c r="S37" i="1"/>
  <c r="T36" i="1"/>
  <c r="S36" i="1"/>
  <c r="AC35" i="1"/>
  <c r="T35" i="1"/>
  <c r="S35" i="1"/>
  <c r="AE34" i="1"/>
  <c r="AB34" i="1"/>
  <c r="AA34" i="1"/>
  <c r="T34" i="1"/>
  <c r="T40" i="1" s="1"/>
  <c r="S34" i="1"/>
  <c r="S40" i="1" s="1"/>
  <c r="T31" i="1"/>
  <c r="S31" i="1"/>
  <c r="Q31" i="1"/>
  <c r="R31" i="1" s="1"/>
  <c r="P31" i="1"/>
  <c r="O31" i="1"/>
  <c r="N31" i="1"/>
  <c r="K31" i="1"/>
  <c r="J31" i="1"/>
  <c r="Y31" i="1" s="1"/>
  <c r="Z31" i="1" s="1"/>
  <c r="AB30" i="1"/>
  <c r="AA30" i="1"/>
  <c r="T30" i="1"/>
  <c r="S30" i="1"/>
  <c r="AB29" i="1"/>
  <c r="AB31" i="1" s="1"/>
  <c r="AA29" i="1"/>
  <c r="AA31" i="1" s="1"/>
  <c r="T29" i="1"/>
  <c r="S29" i="1"/>
  <c r="AB26" i="1"/>
  <c r="Q26" i="1"/>
  <c r="R26" i="1" s="1"/>
  <c r="P26" i="1"/>
  <c r="O26" i="1"/>
  <c r="N26" i="1"/>
  <c r="K26" i="1"/>
  <c r="J26" i="1"/>
  <c r="Y26" i="1" s="1"/>
  <c r="Z26" i="1" s="1"/>
  <c r="AB25" i="1"/>
  <c r="AA25" i="1"/>
  <c r="T25" i="1"/>
  <c r="S25" i="1"/>
  <c r="AB24" i="1"/>
  <c r="AA24" i="1"/>
  <c r="T24" i="1"/>
  <c r="S24" i="1"/>
  <c r="AC23" i="1"/>
  <c r="AB23" i="1"/>
  <c r="AA23" i="1"/>
  <c r="T23" i="1"/>
  <c r="S23" i="1"/>
  <c r="AE22" i="1"/>
  <c r="AC22" i="1"/>
  <c r="AB22" i="1"/>
  <c r="AA22" i="1"/>
  <c r="T22" i="1"/>
  <c r="S22" i="1"/>
  <c r="AE21" i="1"/>
  <c r="AC21" i="1"/>
  <c r="AB21" i="1"/>
  <c r="AA21" i="1"/>
  <c r="AA26" i="1" s="1"/>
  <c r="T21" i="1"/>
  <c r="T26" i="1" s="1"/>
  <c r="S21" i="1"/>
  <c r="S26" i="1" s="1"/>
  <c r="Y18" i="1"/>
  <c r="Z18" i="1" s="1"/>
  <c r="X18" i="1"/>
  <c r="W18" i="1"/>
  <c r="V18" i="1"/>
  <c r="T18" i="1"/>
  <c r="Q18" i="1"/>
  <c r="R18" i="1" s="1"/>
  <c r="K18" i="1"/>
  <c r="P18" i="1" s="1"/>
  <c r="J18" i="1"/>
  <c r="AB17" i="1"/>
  <c r="AA17" i="1"/>
  <c r="AA18" i="1" s="1"/>
  <c r="T17" i="1"/>
  <c r="S17" i="1"/>
  <c r="AB16" i="1"/>
  <c r="AB18" i="1" s="1"/>
  <c r="AA16" i="1"/>
  <c r="T16" i="1"/>
  <c r="S16" i="1"/>
  <c r="S18" i="1" s="1"/>
  <c r="K13" i="1"/>
  <c r="Q13" i="1" s="1"/>
  <c r="R13" i="1" s="1"/>
  <c r="J13" i="1"/>
  <c r="Y13" i="1" s="1"/>
  <c r="Z13" i="1" s="1"/>
  <c r="AB12" i="1"/>
  <c r="AA12" i="1"/>
  <c r="T12" i="1"/>
  <c r="S12" i="1"/>
  <c r="AC11" i="1"/>
  <c r="AB11" i="1"/>
  <c r="AA11" i="1"/>
  <c r="T11" i="1"/>
  <c r="S11" i="1"/>
  <c r="AE10" i="1"/>
  <c r="AC10" i="1"/>
  <c r="AB10" i="1"/>
  <c r="AB13" i="1" s="1"/>
  <c r="AA10" i="1"/>
  <c r="AA13" i="1" s="1"/>
  <c r="T10" i="1"/>
  <c r="T13" i="1" s="1"/>
  <c r="S10" i="1"/>
  <c r="S13" i="1" s="1"/>
  <c r="T7" i="1"/>
  <c r="S7" i="1"/>
  <c r="AB6" i="1"/>
  <c r="AA6" i="1"/>
  <c r="T6" i="1"/>
  <c r="S6" i="1"/>
  <c r="AB122" i="1" l="1"/>
  <c r="X122" i="1"/>
  <c r="W122" i="1"/>
  <c r="V122" i="1"/>
  <c r="N122" i="1"/>
  <c r="N13" i="1"/>
  <c r="V31" i="1"/>
  <c r="O40" i="1"/>
  <c r="O104" i="1"/>
  <c r="O122" i="1"/>
  <c r="N104" i="1"/>
  <c r="O13" i="1"/>
  <c r="W31" i="1"/>
  <c r="P40" i="1"/>
  <c r="P104" i="1"/>
  <c r="P122" i="1"/>
  <c r="P13" i="1"/>
  <c r="X31" i="1"/>
  <c r="Q40" i="1"/>
  <c r="R40" i="1" s="1"/>
  <c r="O84" i="1"/>
  <c r="Q104" i="1"/>
  <c r="R104" i="1" s="1"/>
  <c r="Q122" i="1"/>
  <c r="R122" i="1" s="1"/>
  <c r="P84" i="1"/>
  <c r="S122" i="1"/>
  <c r="V77" i="1"/>
  <c r="W77" i="1"/>
  <c r="V104" i="1"/>
  <c r="V13" i="1"/>
  <c r="W13" i="1"/>
  <c r="N18" i="1"/>
  <c r="V26" i="1"/>
  <c r="Y77" i="1"/>
  <c r="Z77" i="1" s="1"/>
  <c r="V84" i="1"/>
  <c r="N92" i="1"/>
  <c r="X104" i="1"/>
  <c r="X13" i="1"/>
  <c r="O18" i="1"/>
  <c r="W26" i="1"/>
  <c r="W84" i="1"/>
  <c r="O92" i="1"/>
  <c r="Y122" i="1"/>
  <c r="Z122" i="1" s="1"/>
  <c r="X26" i="1"/>
  <c r="X84" i="1"/>
</calcChain>
</file>

<file path=xl/sharedStrings.xml><?xml version="1.0" encoding="utf-8"?>
<sst xmlns="http://schemas.openxmlformats.org/spreadsheetml/2006/main" count="5147" uniqueCount="476">
  <si>
    <t xml:space="preserve">                        Raw coal analysis report at  Unloading End Paras TPS  For APRIL-2022</t>
  </si>
  <si>
    <t xml:space="preserve">          </t>
  </si>
  <si>
    <t>Name Of TPS   :-    Paras Thermal Power Station,Paras</t>
  </si>
  <si>
    <t>Name Of Laboratory   :-    Vision Chemical Laboratory,Paras</t>
  </si>
  <si>
    <t>Sr.  No.</t>
  </si>
  <si>
    <t>Date of Receipt</t>
  </si>
  <si>
    <t xml:space="preserve"> Rake No.</t>
  </si>
  <si>
    <t>Colliery Name.</t>
  </si>
  <si>
    <t>Decl.  GCV Band</t>
  </si>
  <si>
    <t>NO.  OF BOX</t>
  </si>
  <si>
    <t>R.R. NO</t>
  </si>
  <si>
    <t>R.R.Date</t>
  </si>
  <si>
    <t>Weight (M.T.)</t>
  </si>
  <si>
    <t>TPS.</t>
  </si>
  <si>
    <t>TM%</t>
  </si>
  <si>
    <t>Unloading End Eq. Basis(CIMFR) for-APRIL-2022</t>
  </si>
  <si>
    <t>ARB</t>
  </si>
  <si>
    <t>SM%</t>
  </si>
  <si>
    <t>Loading End Eq. Basis ( CIMFR) for-APRIL-2022</t>
  </si>
  <si>
    <t>GCV Difference between LE &amp; ULE</t>
  </si>
  <si>
    <t>Grade Slip between Decl.Grd &amp; ULE Grd</t>
  </si>
  <si>
    <t>Grade Slip between LE &amp; ULE</t>
  </si>
  <si>
    <t>Grade Slip between Decl.Grd &amp; LE Grd</t>
  </si>
  <si>
    <t>RR.</t>
  </si>
  <si>
    <t>R.R.Wt. from CIMFR Reports</t>
  </si>
  <si>
    <t>M%</t>
  </si>
  <si>
    <t>A%</t>
  </si>
  <si>
    <t>GCV</t>
  </si>
  <si>
    <t>GCV GR</t>
  </si>
  <si>
    <t>11.04.2022</t>
  </si>
  <si>
    <t>BPQ(BWS/SOCM)</t>
  </si>
  <si>
    <t>G10</t>
  </si>
  <si>
    <t>10.04.2022</t>
  </si>
  <si>
    <t>G13</t>
  </si>
  <si>
    <t>G11</t>
  </si>
  <si>
    <t>07.04.2022</t>
  </si>
  <si>
    <t>BPQ/PRPI/(GDOCM)</t>
  </si>
  <si>
    <t>G12</t>
  </si>
  <si>
    <t>06.04.2022</t>
  </si>
  <si>
    <t>08.04.2022</t>
  </si>
  <si>
    <t>12.04.2022</t>
  </si>
  <si>
    <t>BPQ/PRPI/(GEXP)</t>
  </si>
  <si>
    <t>G15</t>
  </si>
  <si>
    <t>13.04.2022</t>
  </si>
  <si>
    <t>02.04.2022</t>
  </si>
  <si>
    <t>BPQ/PRPI/(POCM-II)</t>
  </si>
  <si>
    <t>31.03.2022</t>
  </si>
  <si>
    <t>G14</t>
  </si>
  <si>
    <t>29.04.2022</t>
  </si>
  <si>
    <t>28.04.2022</t>
  </si>
  <si>
    <t>G16</t>
  </si>
  <si>
    <t>26.04.2022</t>
  </si>
  <si>
    <t>DKSK</t>
  </si>
  <si>
    <t>24.04.2022</t>
  </si>
  <si>
    <t>G17</t>
  </si>
  <si>
    <t>01.04.2022</t>
  </si>
  <si>
    <t>GHUGUS</t>
  </si>
  <si>
    <t>09.04.2022</t>
  </si>
  <si>
    <t>23.04.2022</t>
  </si>
  <si>
    <t>22.04.2022</t>
  </si>
  <si>
    <t>25.04.2022</t>
  </si>
  <si>
    <t>27.04.2022</t>
  </si>
  <si>
    <t>16.04.2022</t>
  </si>
  <si>
    <t>GHUGUS(MUNGOLI)</t>
  </si>
  <si>
    <t>14.04.2022</t>
  </si>
  <si>
    <t>GOKUL</t>
  </si>
  <si>
    <t>G7</t>
  </si>
  <si>
    <t>15.04.2022</t>
  </si>
  <si>
    <t>G9</t>
  </si>
  <si>
    <t>20.04.2022</t>
  </si>
  <si>
    <t>21.04.2022</t>
  </si>
  <si>
    <t>G8</t>
  </si>
  <si>
    <t>MJKN</t>
  </si>
  <si>
    <t>03.04.2022</t>
  </si>
  <si>
    <t>04.04.2022</t>
  </si>
  <si>
    <t>05.04.2022</t>
  </si>
  <si>
    <t>17.04.2022</t>
  </si>
  <si>
    <t>16.02.2022</t>
  </si>
  <si>
    <t>18.04.2022</t>
  </si>
  <si>
    <t>19.04.2022</t>
  </si>
  <si>
    <t>MKD-1</t>
  </si>
  <si>
    <t>UMRER</t>
  </si>
  <si>
    <t>WANI(JUNAD)</t>
  </si>
  <si>
    <t>TOTAL</t>
  </si>
  <si>
    <t xml:space="preserve">                        Raw coal analysis report at  Unloading End Paras TPS  For MAY-2022</t>
  </si>
  <si>
    <t>Unloading End Eq. Basis(CIMFR) for-MAY-2022</t>
  </si>
  <si>
    <t>Loading End Eq. Basis ( CIMFR) for-MAY-2022</t>
  </si>
  <si>
    <t>BPQ/BWS/SOCM</t>
  </si>
  <si>
    <t>CSID/DCSG(PALACHOURI)</t>
  </si>
  <si>
    <t>DKU</t>
  </si>
  <si>
    <t>GHUGUS(NEELJAY)</t>
  </si>
  <si>
    <t>MKD-I</t>
  </si>
  <si>
    <t>MMBD/BSL</t>
  </si>
  <si>
    <t>PAVANI</t>
  </si>
  <si>
    <t>RKSG/DCSG-BG1</t>
  </si>
  <si>
    <t>RKSG/DCSG-BG2</t>
  </si>
  <si>
    <t>RKSG/DCSG-EDC</t>
  </si>
  <si>
    <t>WANI</t>
  </si>
  <si>
    <t>REMARK- AS PER LETTER NO.CE/PRS/ED/(O&amp;M-I)/GCV/NO-7008 DTD 07/07/2022 PAVANI RAKE RESULTS ARE REVOKED &amp; ABOVE MENTIONED PAVANI RAKE RESULTS ARE CONSIDER ARE FINAL &amp; ARE USED .</t>
  </si>
  <si>
    <t xml:space="preserve">                        Raw coal analysis report at  Unloading End Paras TPS  For JUNE-2022</t>
  </si>
  <si>
    <t>Unloading End Eq. Basis(CIMFR) for-JUNE-2022</t>
  </si>
  <si>
    <t>Loading End Eq. Basis ( CIMFR) for-JUNE-2022</t>
  </si>
  <si>
    <t>29.06.2022</t>
  </si>
  <si>
    <t>BPQ</t>
  </si>
  <si>
    <t>28.06.2022</t>
  </si>
  <si>
    <t>20.06.2022</t>
  </si>
  <si>
    <t>CSID/DCSG</t>
  </si>
  <si>
    <t>161001699/161001762</t>
  </si>
  <si>
    <t>18.06.2022</t>
  </si>
  <si>
    <t>12.06.2022</t>
  </si>
  <si>
    <t>CSID/DCSG/EDC</t>
  </si>
  <si>
    <t>161001698/161001760</t>
  </si>
  <si>
    <t>11.06.2022</t>
  </si>
  <si>
    <t>CSID/DCSG/PLC</t>
  </si>
  <si>
    <t>16.06.2022</t>
  </si>
  <si>
    <t>15.06.2022</t>
  </si>
  <si>
    <t>23.06.2022</t>
  </si>
  <si>
    <t>22.06.2022</t>
  </si>
  <si>
    <t>25.06.2022</t>
  </si>
  <si>
    <t>24.06.2022</t>
  </si>
  <si>
    <t>13.06.2022</t>
  </si>
  <si>
    <t>01.06.2022</t>
  </si>
  <si>
    <t>31.05.2022</t>
  </si>
  <si>
    <t>05.06.2022</t>
  </si>
  <si>
    <t>04.06.2022</t>
  </si>
  <si>
    <t>06.06.2022</t>
  </si>
  <si>
    <t>10.06.2022</t>
  </si>
  <si>
    <t>14.06.2022</t>
  </si>
  <si>
    <t>19.06.2022</t>
  </si>
  <si>
    <t>26.06.2022</t>
  </si>
  <si>
    <t>27.06.2022</t>
  </si>
  <si>
    <t>08.06.2022</t>
  </si>
  <si>
    <t>MKD-01</t>
  </si>
  <si>
    <t>07.06.2022</t>
  </si>
  <si>
    <t>09.06.2022</t>
  </si>
  <si>
    <t>17.06.2022</t>
  </si>
  <si>
    <t>02.06.2022</t>
  </si>
  <si>
    <t>30.06.2022</t>
  </si>
  <si>
    <t>03.06.2022</t>
  </si>
  <si>
    <t>PRPI(GEXP)</t>
  </si>
  <si>
    <t>PRPI(POCM-II)</t>
  </si>
  <si>
    <t>RKSG</t>
  </si>
  <si>
    <t>21.06.2022</t>
  </si>
  <si>
    <t xml:space="preserve">                        Raw coal analysis report at  Unloading End Paras TPS  For AUGUST-2022</t>
  </si>
  <si>
    <t>Unloading End Eq. Basis(CIMFR) for-AUGUST-2022</t>
  </si>
  <si>
    <t>Loading End Eq. Basis ( CIMFR) for-AUGUST-2022</t>
  </si>
  <si>
    <t>28.08.2022</t>
  </si>
  <si>
    <t>BOCM/MTPK</t>
  </si>
  <si>
    <t>21.08.2022</t>
  </si>
  <si>
    <t xml:space="preserve"> G13</t>
  </si>
  <si>
    <t>13.08.2022</t>
  </si>
  <si>
    <t>12.08.2022</t>
  </si>
  <si>
    <t>15.08.2022</t>
  </si>
  <si>
    <t>17.08.2022</t>
  </si>
  <si>
    <t>19.08.2022</t>
  </si>
  <si>
    <t>18.08.2022</t>
  </si>
  <si>
    <t>11.08.2022</t>
  </si>
  <si>
    <t>BPQ(BCUG)</t>
  </si>
  <si>
    <t>10.08.2022</t>
  </si>
  <si>
    <t>BPQ(BOCM)</t>
  </si>
  <si>
    <t>04.08.2022</t>
  </si>
  <si>
    <t>BPQ/BWS/BOCM</t>
  </si>
  <si>
    <t>03.08.2022</t>
  </si>
  <si>
    <t>01.08.2022</t>
  </si>
  <si>
    <t>05.08.2022</t>
  </si>
  <si>
    <t>GHUGGUS</t>
  </si>
  <si>
    <t>G18</t>
  </si>
  <si>
    <t>16.08.2022</t>
  </si>
  <si>
    <t>26.08.2022</t>
  </si>
  <si>
    <t>25.08.2022</t>
  </si>
  <si>
    <t>30.08.2022</t>
  </si>
  <si>
    <t>20.08.2022</t>
  </si>
  <si>
    <t>22.08.2022</t>
  </si>
  <si>
    <t>24.08.2022</t>
  </si>
  <si>
    <t>KANIKA</t>
  </si>
  <si>
    <t>06.08.2022</t>
  </si>
  <si>
    <t>LOCM</t>
  </si>
  <si>
    <t>162003599/141000147</t>
  </si>
  <si>
    <t>27.08.2022</t>
  </si>
  <si>
    <t>LOCM/MTPK</t>
  </si>
  <si>
    <t>161001825/KPKD</t>
  </si>
  <si>
    <t>161001826/KPKD</t>
  </si>
  <si>
    <t>MCLK</t>
  </si>
  <si>
    <t>MFSJ</t>
  </si>
  <si>
    <t>MFSJ/MTPK</t>
  </si>
  <si>
    <t>162004355/KPKD</t>
  </si>
  <si>
    <t>29.08.2022</t>
  </si>
  <si>
    <t xml:space="preserve">MFSJ </t>
  </si>
  <si>
    <t>23.08.2022</t>
  </si>
  <si>
    <t>31.07.2022</t>
  </si>
  <si>
    <t>31-A</t>
  </si>
  <si>
    <t>31.08.2022</t>
  </si>
  <si>
    <t>DPH/MMBD</t>
  </si>
  <si>
    <t>29-08-22</t>
  </si>
  <si>
    <t>07.08.2022</t>
  </si>
  <si>
    <t>MMBD</t>
  </si>
  <si>
    <t>14.08.2022</t>
  </si>
  <si>
    <t>02.08.2022</t>
  </si>
  <si>
    <t>PISK</t>
  </si>
  <si>
    <t>08.08.2022</t>
  </si>
  <si>
    <t>09.08.2022</t>
  </si>
  <si>
    <t>26-A</t>
  </si>
  <si>
    <t xml:space="preserve">                        Raw coal analysis report at  Unloading End Paras TPS  For SEPTEMBER-2022</t>
  </si>
  <si>
    <t>Unloading End Eq. Basis(CIMFR) for-SEPTEMBER-2022</t>
  </si>
  <si>
    <t>Loading End Eq. Basis ( CIMFR) for-SEPTEMBER-2022</t>
  </si>
  <si>
    <t>14.09.2022</t>
  </si>
  <si>
    <t>BOCB</t>
  </si>
  <si>
    <t>13.09.2022</t>
  </si>
  <si>
    <t>17.09.2022</t>
  </si>
  <si>
    <t>15.09.2022</t>
  </si>
  <si>
    <t>19.09.2022</t>
  </si>
  <si>
    <t>18.09.2022</t>
  </si>
  <si>
    <t>30.09.2022</t>
  </si>
  <si>
    <t>COST PLUS</t>
  </si>
  <si>
    <t>27.09.2022</t>
  </si>
  <si>
    <t>16.09.2022</t>
  </si>
  <si>
    <t>BOCM</t>
  </si>
  <si>
    <t>21.09.2022</t>
  </si>
  <si>
    <t>20.09.2022</t>
  </si>
  <si>
    <t>UG</t>
  </si>
  <si>
    <t>11.09.2022</t>
  </si>
  <si>
    <t>BOMB</t>
  </si>
  <si>
    <t>05.09.2022</t>
  </si>
  <si>
    <t>BPQ (SOCM)</t>
  </si>
  <si>
    <t>04.09.2022</t>
  </si>
  <si>
    <t>01.09.2022</t>
  </si>
  <si>
    <t>BPQ/PRPI/POCM-II</t>
  </si>
  <si>
    <t>08.09.2022</t>
  </si>
  <si>
    <t>CSID-EDC/BSL</t>
  </si>
  <si>
    <t>07.09.2022</t>
  </si>
  <si>
    <t>CSID-PALACHORI/BSL</t>
  </si>
  <si>
    <t>24.09.2022</t>
  </si>
  <si>
    <t>23.09.2022</t>
  </si>
  <si>
    <t>26.09.2022</t>
  </si>
  <si>
    <t>25.09.2022</t>
  </si>
  <si>
    <t>28.09.2022</t>
  </si>
  <si>
    <t>29.09.2022</t>
  </si>
  <si>
    <t>GPCK</t>
  </si>
  <si>
    <t>GPCK/KORADI</t>
  </si>
  <si>
    <t>KANIKA-1</t>
  </si>
  <si>
    <t>22.09.2022</t>
  </si>
  <si>
    <t>KANIKA-2</t>
  </si>
  <si>
    <t>02.09.2022</t>
  </si>
  <si>
    <t>MFSJ/SARDEGA/KPKD</t>
  </si>
  <si>
    <t>CGM</t>
  </si>
  <si>
    <t>58-A</t>
  </si>
  <si>
    <t>03.09.2022</t>
  </si>
  <si>
    <t>06.09.2022</t>
  </si>
  <si>
    <t>09.09.2022</t>
  </si>
  <si>
    <t>12.09.2022</t>
  </si>
  <si>
    <t>161009283/Nasik</t>
  </si>
  <si>
    <t>PISK/KPKD</t>
  </si>
  <si>
    <t>10.09.2022</t>
  </si>
  <si>
    <t>SCSK/SECL</t>
  </si>
  <si>
    <t>Raw coal analysis report at Unloading End Paras TPS For OCTOBER-2022</t>
  </si>
  <si>
    <t>Name Of TPS :- Paras Thermal Power Station,Paras</t>
  </si>
  <si>
    <t>Name Of Laboratory :- Vision Chemical Laboratory,Paras</t>
  </si>
  <si>
    <t>Sr. No.</t>
  </si>
  <si>
    <t>Rake No.</t>
  </si>
  <si>
    <t>Decl. GCV Band</t>
  </si>
  <si>
    <t>NO. OF BOX</t>
  </si>
  <si>
    <t>Unloading End Eq. Basis(CIMFR) for-OCTOBER-2022</t>
  </si>
  <si>
    <t>Loading End Eq. Basis ( CIMFR) for-OCTOBER-2022</t>
  </si>
  <si>
    <t>17.10.2022</t>
  </si>
  <si>
    <t>BOCM-06</t>
  </si>
  <si>
    <t>01.10.2022</t>
  </si>
  <si>
    <t>BOMB/KTPS</t>
  </si>
  <si>
    <t>12.10.2022</t>
  </si>
  <si>
    <t>BPQ(BWS/SOCM)BTPS</t>
  </si>
  <si>
    <t>16.10.2022</t>
  </si>
  <si>
    <t>23.10.2022</t>
  </si>
  <si>
    <t>19.10.2022</t>
  </si>
  <si>
    <t>DKSK/CHANDRAPUR</t>
  </si>
  <si>
    <t>GHUGUS(N.S. PENGANGA)</t>
  </si>
  <si>
    <t>04.10.2022</t>
  </si>
  <si>
    <t>17-A</t>
  </si>
  <si>
    <t>MIX BOX</t>
  </si>
  <si>
    <t>02.10.2022</t>
  </si>
  <si>
    <t>03.10.2022</t>
  </si>
  <si>
    <t>05.10.2022</t>
  </si>
  <si>
    <t>06.10.2022</t>
  </si>
  <si>
    <t>07.10.2022</t>
  </si>
  <si>
    <t>08.10.2022</t>
  </si>
  <si>
    <t>09.10.2022</t>
  </si>
  <si>
    <t>10.10.2022</t>
  </si>
  <si>
    <t>13.10.2022</t>
  </si>
  <si>
    <t>14.10.2022</t>
  </si>
  <si>
    <t>15.10.2022</t>
  </si>
  <si>
    <t>18.10.2022</t>
  </si>
  <si>
    <t>20.10.2022</t>
  </si>
  <si>
    <t>26.10.2022</t>
  </si>
  <si>
    <t>30.10.2022</t>
  </si>
  <si>
    <t>31.10.2022</t>
  </si>
  <si>
    <t>21.10.2022</t>
  </si>
  <si>
    <t>27.10.2022</t>
  </si>
  <si>
    <t>MKD-3</t>
  </si>
  <si>
    <t xml:space="preserve">                        Raw coal analysis report at  Unloading End Paras TPS  For NOVEMBER-2022</t>
  </si>
  <si>
    <t>Unloading End Eq. Basis(CIMFR) for-NOVEMBER-2022</t>
  </si>
  <si>
    <t>Loading End Eq. Basis ( CIMFR) for-NOVEMBER-2022</t>
  </si>
  <si>
    <t>08.11.2022</t>
  </si>
  <si>
    <t>07.11.2022</t>
  </si>
  <si>
    <t>04.11.2022</t>
  </si>
  <si>
    <t>03.11.2022</t>
  </si>
  <si>
    <t>06.11.2022</t>
  </si>
  <si>
    <t>10.11.2022</t>
  </si>
  <si>
    <t>11.11.2022</t>
  </si>
  <si>
    <t>14.11.2022</t>
  </si>
  <si>
    <t>13.11.2022</t>
  </si>
  <si>
    <t>15.11.2022</t>
  </si>
  <si>
    <t>02.11.2022</t>
  </si>
  <si>
    <t>DKU/NASIK</t>
  </si>
  <si>
    <t>01.11.2022</t>
  </si>
  <si>
    <t>18.11.2022</t>
  </si>
  <si>
    <t>17.11.2022</t>
  </si>
  <si>
    <t>19.11.2022</t>
  </si>
  <si>
    <t>KSMP/KTPS</t>
  </si>
  <si>
    <t>162003672/161011120</t>
  </si>
  <si>
    <t>28.11.2022</t>
  </si>
  <si>
    <t>LOCM/KPKD</t>
  </si>
  <si>
    <t>28/11/22</t>
  </si>
  <si>
    <t>30.11.2022</t>
  </si>
  <si>
    <t>MFSJ/KPKD</t>
  </si>
  <si>
    <t>26.11.2022</t>
  </si>
  <si>
    <t>12.11.2022</t>
  </si>
  <si>
    <t>16.11.2022</t>
  </si>
  <si>
    <t>20.11.2022</t>
  </si>
  <si>
    <t>21.11.2022</t>
  </si>
  <si>
    <t>23.11.2022</t>
  </si>
  <si>
    <t>22.11.2022</t>
  </si>
  <si>
    <t>25.11.2022</t>
  </si>
  <si>
    <t>24.11.2022</t>
  </si>
  <si>
    <t>27/11/22</t>
  </si>
  <si>
    <t>27.11.2022</t>
  </si>
  <si>
    <t>SCSK/KTPS</t>
  </si>
  <si>
    <t>G6</t>
  </si>
  <si>
    <t>162000118/161001348</t>
  </si>
  <si>
    <t xml:space="preserve">                        Raw coal analysis report at  Unloading End Paras TPS  For JANUARY-2023</t>
  </si>
  <si>
    <t>Unloading End Eq. Basis(CIMFR) for-JANUARY-2023</t>
  </si>
  <si>
    <t>Loading End Eq. Basis ( CIMFR) for-JANUARY-2023</t>
  </si>
  <si>
    <t>01.01.2023</t>
  </si>
  <si>
    <t>30.12.2022</t>
  </si>
  <si>
    <t>31.12.2022</t>
  </si>
  <si>
    <t>06.01.2023</t>
  </si>
  <si>
    <t>05.01.2023</t>
  </si>
  <si>
    <t>08.01.2023</t>
  </si>
  <si>
    <t>07.01.2023</t>
  </si>
  <si>
    <t>09.01.2023</t>
  </si>
  <si>
    <t>12.01.2023</t>
  </si>
  <si>
    <t>11.01.2023</t>
  </si>
  <si>
    <t>14.01.2023</t>
  </si>
  <si>
    <t>15.01.2023</t>
  </si>
  <si>
    <t>13.01.2023</t>
  </si>
  <si>
    <t>17.01.2023</t>
  </si>
  <si>
    <t>19.01.2023</t>
  </si>
  <si>
    <t>18.01.2023</t>
  </si>
  <si>
    <t>20.01.2023</t>
  </si>
  <si>
    <t>21.01.2023</t>
  </si>
  <si>
    <t>23.01.2023</t>
  </si>
  <si>
    <t>22.01.2023</t>
  </si>
  <si>
    <t>25.01.2023</t>
  </si>
  <si>
    <t>24.01.2023</t>
  </si>
  <si>
    <t>29.01.2023</t>
  </si>
  <si>
    <t>28.01.2023</t>
  </si>
  <si>
    <t>GHUGUS(NEELJAY-II)</t>
  </si>
  <si>
    <t>04.01.2023</t>
  </si>
  <si>
    <t>03.01.2023</t>
  </si>
  <si>
    <t>02.01.2023</t>
  </si>
  <si>
    <t>HLSG(DOC)</t>
  </si>
  <si>
    <t>HLSG(HLOC)</t>
  </si>
  <si>
    <t>KCHP</t>
  </si>
  <si>
    <t>KCHP/KTPS</t>
  </si>
  <si>
    <t>462000315/461001252</t>
  </si>
  <si>
    <t>10.01.2023</t>
  </si>
  <si>
    <t>16.01.2023</t>
  </si>
  <si>
    <t>27.01.2023</t>
  </si>
  <si>
    <t>26.01.2023</t>
  </si>
  <si>
    <t>30.01.2023</t>
  </si>
  <si>
    <t>31.01.2023</t>
  </si>
  <si>
    <t>MKD-03</t>
  </si>
  <si>
    <t xml:space="preserve">                        Raw coal analysis report at  Unloading End Paras TPS  For FEBRUARY-2023</t>
  </si>
  <si>
    <t>Unloading End Eq. Basis(CIMFR) for-FEBRUARY-2023</t>
  </si>
  <si>
    <t>Loading End Eq. Basis ( CIMFR) for-FEBRUARY-2023</t>
  </si>
  <si>
    <t>TPS (CHP)</t>
  </si>
  <si>
    <t>26.02.2023</t>
  </si>
  <si>
    <t>DKSK/KPKD</t>
  </si>
  <si>
    <t>24.02.2023</t>
  </si>
  <si>
    <t>27.02.2023</t>
  </si>
  <si>
    <t>DKSK/NSK</t>
  </si>
  <si>
    <t>25.02.2023</t>
  </si>
  <si>
    <t>57-A</t>
  </si>
  <si>
    <t>05.02.2023</t>
  </si>
  <si>
    <t>04.02.2023</t>
  </si>
  <si>
    <t>10.02.2023</t>
  </si>
  <si>
    <t>08.02.2023</t>
  </si>
  <si>
    <t>28.02.2023</t>
  </si>
  <si>
    <t>162005541/162005524</t>
  </si>
  <si>
    <t>02.02.2023</t>
  </si>
  <si>
    <t>01.02.2023</t>
  </si>
  <si>
    <t>03.02.2023</t>
  </si>
  <si>
    <t>06.02.2023</t>
  </si>
  <si>
    <t>07.02.2023</t>
  </si>
  <si>
    <t>11.02.2023</t>
  </si>
  <si>
    <t>12.02.2023</t>
  </si>
  <si>
    <t>09.02.2023</t>
  </si>
  <si>
    <t>13.02.2023</t>
  </si>
  <si>
    <t>14.02.2023</t>
  </si>
  <si>
    <t>16.02.2023</t>
  </si>
  <si>
    <t>15.02.2023</t>
  </si>
  <si>
    <t>19.02.2023</t>
  </si>
  <si>
    <t>18.02.2023</t>
  </si>
  <si>
    <t>20.02.2023</t>
  </si>
  <si>
    <t>21.02.2023</t>
  </si>
  <si>
    <t>23.02.2023</t>
  </si>
  <si>
    <t>22.02.2023</t>
  </si>
  <si>
    <t xml:space="preserve">                        Raw coal analysis report at  Unloading End Paras TPS  For MARCH-2023</t>
  </si>
  <si>
    <t>Unloading End Eq. Basis(CIMFR) for-MARCH-2023</t>
  </si>
  <si>
    <t>Loading End Eq. Basis ( CIMFR) for-MARCH-2023</t>
  </si>
  <si>
    <t>26.03.2023</t>
  </si>
  <si>
    <t>25.03.2023</t>
  </si>
  <si>
    <t>02.03.2023</t>
  </si>
  <si>
    <t>DKU/BTPS</t>
  </si>
  <si>
    <t>01.03.2023</t>
  </si>
  <si>
    <t>07.03.2023</t>
  </si>
  <si>
    <t>05.03.2023</t>
  </si>
  <si>
    <t>13.03.2023</t>
  </si>
  <si>
    <t>12.03.2023</t>
  </si>
  <si>
    <t>23.03.2023</t>
  </si>
  <si>
    <t>22.03.2023</t>
  </si>
  <si>
    <t>30.03.2023</t>
  </si>
  <si>
    <t>31.03.2023</t>
  </si>
  <si>
    <t>GOSG/SCCL</t>
  </si>
  <si>
    <t>29.03.2023</t>
  </si>
  <si>
    <t>HLSG/DOC/CSTPS/RCR</t>
  </si>
  <si>
    <t>HLSG/DRC/CSTPS/RCR</t>
  </si>
  <si>
    <t>24.03.2023</t>
  </si>
  <si>
    <t>HLSG/RCR/CSTPS</t>
  </si>
  <si>
    <t>151000004/151000128</t>
  </si>
  <si>
    <t>23/03/23</t>
  </si>
  <si>
    <t>HLSG/RCXG/CSTPS/RCR</t>
  </si>
  <si>
    <t>161000030/161000031-161002138/151000054</t>
  </si>
  <si>
    <t>JVRB/SCCL</t>
  </si>
  <si>
    <t>15.03.2023</t>
  </si>
  <si>
    <t>MFSJ/KPKD/MCL</t>
  </si>
  <si>
    <t>162005639/162005620</t>
  </si>
  <si>
    <t>14.03.2023/12.03.2023</t>
  </si>
  <si>
    <t>16.03.2023</t>
  </si>
  <si>
    <t>162005632/161005653</t>
  </si>
  <si>
    <t>13.03.2023/16.03.2023</t>
  </si>
  <si>
    <t>17.03.2023</t>
  </si>
  <si>
    <t>162005652/162005631</t>
  </si>
  <si>
    <t>16.03.2023/13.03.2023</t>
  </si>
  <si>
    <t>162005658/162005641</t>
  </si>
  <si>
    <t>17.03.2023/14.03.2023</t>
  </si>
  <si>
    <t>162005676/162005700</t>
  </si>
  <si>
    <t>20.03.23/23.03.23</t>
  </si>
  <si>
    <t>03.03.2023</t>
  </si>
  <si>
    <t>04.03.2023</t>
  </si>
  <si>
    <t>02.03.203</t>
  </si>
  <si>
    <t>06.03.2023</t>
  </si>
  <si>
    <t>08.03.2023</t>
  </si>
  <si>
    <t>09.03.2023</t>
  </si>
  <si>
    <t>10.03.2023</t>
  </si>
  <si>
    <t>11.03.2023</t>
  </si>
  <si>
    <t>14.03.2023</t>
  </si>
  <si>
    <t>19.03.2023</t>
  </si>
  <si>
    <t>18.03.2023</t>
  </si>
  <si>
    <t>21.03.2023</t>
  </si>
  <si>
    <t>20.03.2023</t>
  </si>
  <si>
    <t>27.03.2023</t>
  </si>
  <si>
    <t>28.03.2023</t>
  </si>
  <si>
    <t>MKD-01/BTPS</t>
  </si>
  <si>
    <t>MKD-03/BTPS</t>
  </si>
  <si>
    <t>MMBD/CSTPS/SECL/RCR</t>
  </si>
  <si>
    <t>MSCA/ASAM/SCCL</t>
  </si>
  <si>
    <t>MSCA/SCCL</t>
  </si>
  <si>
    <t>SCRM/SCCL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</si>
</sst>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09]General"/>
    <numFmt numFmtId="165" formatCode="[$-4009]dd/mm/yy"/>
    <numFmt numFmtId="166" formatCode="[$-4009]0.00"/>
    <numFmt numFmtId="167" formatCode="[$-4009]d/m/yy&quot; &quot;hh&quot;:&quot;mm"/>
    <numFmt numFmtId="168" formatCode="0.0"/>
    <numFmt numFmtId="169" formatCode="[$-4009]dd\-mm\-yy"/>
    <numFmt numFmtId="170" formatCode="dd/mm/yyyy;@"/>
  </numFmts>
  <fonts count="8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indexed="8"/>
      <name val="Cambria"/>
      <family val="1"/>
    </font>
    <font>
      <sz val="18"/>
      <name val="Cambria"/>
      <family val="1"/>
    </font>
    <font>
      <b/>
      <sz val="18"/>
      <color indexed="8"/>
      <name val="Aptos Display"/>
      <family val="1"/>
      <scheme val="major"/>
    </font>
    <font>
      <b/>
      <sz val="18"/>
      <name val="Aptos Display"/>
      <family val="1"/>
      <scheme val="major"/>
    </font>
    <font>
      <sz val="18"/>
      <name val="Aptos Display"/>
      <family val="1"/>
      <scheme val="major"/>
    </font>
    <font>
      <b/>
      <sz val="16"/>
      <name val="Aptos Display"/>
      <family val="1"/>
      <scheme val="major"/>
    </font>
    <font>
      <sz val="20"/>
      <name val="Aptos Display"/>
      <family val="1"/>
      <scheme val="major"/>
    </font>
    <font>
      <sz val="20"/>
      <name val="Times New Roman"/>
      <family val="1"/>
    </font>
    <font>
      <sz val="20"/>
      <color theme="1"/>
      <name val="Times New Roman"/>
      <family val="1"/>
    </font>
    <font>
      <b/>
      <sz val="20"/>
      <name val="Times New Roman"/>
      <family val="1"/>
    </font>
    <font>
      <b/>
      <sz val="20"/>
      <name val="Aptos Display"/>
      <family val="1"/>
      <scheme val="major"/>
    </font>
    <font>
      <sz val="18"/>
      <name val="Times New Roman"/>
      <family val="1"/>
    </font>
    <font>
      <b/>
      <sz val="18"/>
      <name val="Times New Roman"/>
      <family val="1"/>
    </font>
    <font>
      <sz val="20"/>
      <color rgb="FFFF0000"/>
      <name val="Times New Roman"/>
      <family val="1"/>
    </font>
    <font>
      <sz val="20"/>
      <color rgb="FFFF0000"/>
      <name val="Aptos Display"/>
      <family val="1"/>
      <scheme val="major"/>
    </font>
    <font>
      <b/>
      <sz val="20"/>
      <color rgb="FFFF0000"/>
      <name val="Times New Roman"/>
      <family val="1"/>
    </font>
    <font>
      <b/>
      <sz val="20"/>
      <color rgb="FFFF0000"/>
      <name val="Aptos Display"/>
      <family val="1"/>
      <scheme val="major"/>
    </font>
    <font>
      <sz val="20"/>
      <color theme="1"/>
      <name val="Aptos Display"/>
      <family val="1"/>
      <scheme val="major"/>
    </font>
    <font>
      <b/>
      <sz val="20"/>
      <color theme="1"/>
      <name val="Aptos Narrow"/>
      <family val="2"/>
      <scheme val="minor"/>
    </font>
    <font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20"/>
      <color theme="1"/>
      <name val="Aptos Display"/>
      <family val="1"/>
      <scheme val="major"/>
    </font>
    <font>
      <b/>
      <sz val="18"/>
      <color theme="1"/>
      <name val="Times New Roman"/>
      <family val="1"/>
    </font>
    <font>
      <b/>
      <sz val="22"/>
      <color theme="1"/>
      <name val="Aptos Narrow"/>
      <family val="2"/>
      <scheme val="minor"/>
    </font>
    <font>
      <b/>
      <sz val="24"/>
      <color theme="1"/>
      <name val="Times New Roman"/>
      <family val="1"/>
    </font>
    <font>
      <sz val="18"/>
      <color rgb="FFFF0000"/>
      <name val="Times New Roman"/>
      <family val="1"/>
    </font>
    <font>
      <sz val="18"/>
      <color theme="1"/>
      <name val="Aptos Display"/>
      <family val="1"/>
      <scheme val="major"/>
    </font>
    <font>
      <sz val="18"/>
      <color rgb="FFFF0000"/>
      <name val="Aptos Display"/>
      <family val="1"/>
      <scheme val="major"/>
    </font>
    <font>
      <sz val="12"/>
      <color theme="1"/>
      <name val="Times New Roman"/>
      <family val="1"/>
    </font>
    <font>
      <b/>
      <sz val="18"/>
      <color theme="1"/>
      <name val="Aptos Display"/>
      <family val="1"/>
      <scheme val="major"/>
    </font>
    <font>
      <b/>
      <sz val="18"/>
      <color rgb="FFFF0000"/>
      <name val="Aptos Display"/>
      <family val="1"/>
      <scheme val="major"/>
    </font>
    <font>
      <sz val="20"/>
      <color theme="1"/>
      <name val="Cambria"/>
      <family val="1"/>
    </font>
    <font>
      <sz val="20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mbria"/>
      <family val="1"/>
    </font>
    <font>
      <sz val="20"/>
      <color theme="1"/>
      <name val="Arial"/>
      <family val="2"/>
    </font>
    <font>
      <sz val="20"/>
      <color rgb="FF000000"/>
      <name val="Cambria"/>
      <family val="1"/>
    </font>
    <font>
      <b/>
      <sz val="20"/>
      <color rgb="FF000000"/>
      <name val="Cambria"/>
      <family val="1"/>
    </font>
    <font>
      <sz val="20"/>
      <name val="Cambria"/>
      <family val="1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sz val="20"/>
      <color theme="1"/>
      <name val="Aptos Narrow"/>
      <family val="2"/>
      <scheme val="minor"/>
    </font>
    <font>
      <b/>
      <sz val="20"/>
      <color theme="1"/>
      <name val="Calibri"/>
      <family val="2"/>
    </font>
    <font>
      <b/>
      <sz val="20"/>
      <color rgb="FFFF0000"/>
      <name val="Calibri"/>
      <family val="2"/>
    </font>
    <font>
      <sz val="20"/>
      <color rgb="FF000000"/>
      <name val="Aptos Display"/>
      <family val="1"/>
      <scheme val="major"/>
    </font>
    <font>
      <sz val="20"/>
      <color theme="1"/>
      <name val="Times New Roman"/>
    </font>
    <font>
      <sz val="20"/>
      <color rgb="FF000000"/>
      <name val="Times New Roman"/>
    </font>
    <font>
      <sz val="20"/>
      <name val="Times New Roman"/>
    </font>
    <font>
      <sz val="11"/>
      <color rgb="FF000000"/>
      <name val="Calibri"/>
    </font>
    <font>
      <sz val="20"/>
      <color theme="1"/>
      <name val="Times New Roman"/>
      <charset val="1"/>
    </font>
    <font>
      <sz val="20"/>
      <color theme="1"/>
      <name val="Cambria"/>
    </font>
    <font>
      <sz val="20"/>
      <color rgb="FF000000"/>
      <name val="Times New Roman"/>
      <charset val="1"/>
    </font>
    <font>
      <sz val="18"/>
      <color rgb="FF000000"/>
      <name val="Times New Roman"/>
      <family val="1"/>
    </font>
    <font>
      <b/>
      <sz val="20"/>
      <color rgb="FF000000"/>
      <name val="Times New Roman"/>
      <charset val="1"/>
    </font>
    <font>
      <b/>
      <sz val="18"/>
      <color rgb="FF000000"/>
      <name val="Times New Roman"/>
      <family val="1"/>
    </font>
    <font>
      <sz val="18"/>
      <color rgb="FF000000"/>
      <name val="Times New Roman"/>
    </font>
    <font>
      <b/>
      <sz val="18"/>
      <color rgb="FF000000"/>
      <name val="Times New Roman"/>
    </font>
    <font>
      <sz val="20"/>
      <color rgb="FF000000"/>
      <name val="Times New Roman1"/>
    </font>
    <font>
      <b/>
      <sz val="20"/>
      <color rgb="FF000000"/>
      <name val="Times New Roman"/>
    </font>
    <font>
      <b/>
      <sz val="20"/>
      <name val="Times New Roman"/>
    </font>
    <font>
      <b/>
      <sz val="20"/>
      <color rgb="FFFF0000"/>
      <name val="Times New Roman"/>
    </font>
    <font>
      <sz val="20"/>
      <color rgb="FFFF0000"/>
      <name val="Times New Roman"/>
    </font>
    <font>
      <b/>
      <sz val="18"/>
      <color rgb="FF000000"/>
      <name val="Cambria"/>
      <charset val="1"/>
    </font>
    <font>
      <sz val="10"/>
      <color theme="1"/>
      <name val="Arial"/>
      <charset val="1"/>
    </font>
    <font>
      <b/>
      <sz val="18"/>
      <color theme="1"/>
      <name val="Cambria"/>
      <charset val="1"/>
    </font>
    <font>
      <b/>
      <sz val="13.5"/>
      <color theme="1"/>
      <name val="Cambria"/>
      <charset val="1"/>
    </font>
    <font>
      <sz val="18"/>
      <color rgb="FF000000"/>
      <name val="Cambria"/>
      <charset val="1"/>
    </font>
    <font>
      <sz val="18"/>
      <color rgb="FF000000"/>
      <name val="Times New Roman"/>
      <charset val="1"/>
    </font>
    <font>
      <sz val="18"/>
      <color theme="1"/>
      <name val="Cambria"/>
      <charset val="1"/>
    </font>
    <font>
      <b/>
      <sz val="18"/>
      <color rgb="FF000000"/>
      <name val="Times New Roman"/>
      <charset val="1"/>
    </font>
    <font>
      <sz val="18"/>
      <color rgb="FFFF0000"/>
      <name val="Times New Roman"/>
      <charset val="1"/>
    </font>
    <font>
      <sz val="18"/>
      <color theme="1"/>
      <name val="Times New Roman"/>
      <charset val="1"/>
    </font>
    <font>
      <b/>
      <sz val="18"/>
      <color rgb="FF000000"/>
      <name val="Calibri"/>
      <charset val="1"/>
    </font>
    <font>
      <sz val="11"/>
      <color rgb="FF000000"/>
      <name val="Calibri"/>
      <family val="2"/>
    </font>
    <font>
      <b/>
      <sz val="20"/>
      <color rgb="FFFF0000"/>
      <name val="Cambria"/>
      <family val="1"/>
    </font>
    <font>
      <sz val="20"/>
      <color rgb="FFFF0000"/>
      <name val="Cambria"/>
      <family val="1"/>
    </font>
    <font>
      <sz val="14"/>
      <color rgb="FF000000"/>
      <name val="Cambria"/>
      <family val="1"/>
    </font>
    <font>
      <b/>
      <sz val="18"/>
      <color theme="1"/>
      <name val="Aptos Narrow"/>
      <family val="2"/>
      <scheme val="minor"/>
    </font>
    <font>
      <sz val="12"/>
      <color indexed="8"/>
      <name val="Aptos Display"/>
      <family val="1"/>
      <scheme val="major"/>
    </font>
    <font>
      <sz val="12"/>
      <name val="Aptos Display"/>
      <family val="1"/>
      <scheme val="major"/>
    </font>
    <font>
      <sz val="12"/>
      <color theme="1"/>
      <name val="Aptos Narrow"/>
      <family val="2"/>
      <scheme val="minor"/>
    </font>
    <font>
      <sz val="12"/>
      <color rgb="FF000000"/>
      <name val="Aptos Display"/>
      <family val="1"/>
      <scheme val="major"/>
    </font>
    <font>
      <sz val="12"/>
      <color rgb="FF000000"/>
      <name val="Times New Roman"/>
      <family val="1"/>
    </font>
    <font>
      <sz val="12"/>
      <color rgb="FF000000"/>
      <name val="Cambria"/>
      <family val="1"/>
    </font>
    <font>
      <sz val="12"/>
      <color rgb="FFFF0000"/>
      <name val="Cambria"/>
      <family val="1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51" fillId="0" borderId="0"/>
    <xf numFmtId="164" fontId="76" fillId="0" borderId="0"/>
    <xf numFmtId="0" fontId="1" fillId="0" borderId="0"/>
  </cellStyleXfs>
  <cellXfs count="8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2" borderId="3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2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6" fillId="2" borderId="6" xfId="0" applyFont="1" applyFill="1" applyBorder="1"/>
    <xf numFmtId="2" fontId="4" fillId="0" borderId="1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22" fontId="9" fillId="3" borderId="1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2" fontId="12" fillId="4" borderId="13" xfId="0" applyNumberFormat="1" applyFont="1" applyFill="1" applyBorder="1" applyAlignment="1">
      <alignment horizontal="center" vertical="center"/>
    </xf>
    <xf numFmtId="1" fontId="12" fillId="4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2" fontId="11" fillId="4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2" fontId="17" fillId="4" borderId="13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1" fontId="18" fillId="4" borderId="13" xfId="0" applyNumberFormat="1" applyFont="1" applyFill="1" applyBorder="1" applyAlignment="1">
      <alignment horizontal="center" vertical="center"/>
    </xf>
    <xf numFmtId="2" fontId="9" fillId="4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2" fontId="19" fillId="0" borderId="13" xfId="0" applyNumberFormat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0" fillId="2" borderId="0" xfId="0" applyFill="1"/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0" fontId="0" fillId="4" borderId="13" xfId="0" applyFill="1" applyBorder="1"/>
    <xf numFmtId="2" fontId="20" fillId="4" borderId="13" xfId="0" applyNumberFormat="1" applyFont="1" applyFill="1" applyBorder="1" applyAlignment="1">
      <alignment horizontal="center" vertical="center"/>
    </xf>
    <xf numFmtId="1" fontId="20" fillId="4" borderId="13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/>
    </xf>
    <xf numFmtId="2" fontId="24" fillId="0" borderId="13" xfId="0" applyNumberFormat="1" applyFont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0" fillId="2" borderId="13" xfId="0" applyFill="1" applyBorder="1"/>
    <xf numFmtId="0" fontId="26" fillId="4" borderId="0" xfId="0" applyFont="1" applyFill="1" applyAlignment="1">
      <alignment horizontal="center" vertical="center" wrapText="1"/>
    </xf>
    <xf numFmtId="22" fontId="13" fillId="3" borderId="13" xfId="0" applyNumberFormat="1" applyFont="1" applyFill="1" applyBorder="1" applyAlignment="1">
      <alignment horizontal="center" vertical="center"/>
    </xf>
    <xf numFmtId="2" fontId="21" fillId="3" borderId="13" xfId="0" applyNumberFormat="1" applyFont="1" applyFill="1" applyBorder="1" applyAlignment="1">
      <alignment horizontal="center" vertical="center"/>
    </xf>
    <xf numFmtId="2" fontId="27" fillId="0" borderId="13" xfId="0" applyNumberFormat="1" applyFont="1" applyBorder="1" applyAlignment="1">
      <alignment horizontal="center" vertical="center"/>
    </xf>
    <xf numFmtId="2" fontId="24" fillId="4" borderId="13" xfId="0" applyNumberFormat="1" applyFont="1" applyFill="1" applyBorder="1" applyAlignment="1">
      <alignment horizontal="center" vertical="center"/>
    </xf>
    <xf numFmtId="2" fontId="22" fillId="4" borderId="13" xfId="0" applyNumberFormat="1" applyFont="1" applyFill="1" applyBorder="1" applyAlignment="1">
      <alignment horizontal="center" vertical="center"/>
    </xf>
    <xf numFmtId="2" fontId="28" fillId="3" borderId="13" xfId="0" applyNumberFormat="1" applyFont="1" applyFill="1" applyBorder="1" applyAlignment="1">
      <alignment horizontal="center" vertical="center"/>
    </xf>
    <xf numFmtId="2" fontId="29" fillId="0" borderId="13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31" fillId="4" borderId="13" xfId="0" applyNumberFormat="1" applyFont="1" applyFill="1" applyBorder="1" applyAlignment="1">
      <alignment horizontal="center" vertical="center"/>
    </xf>
    <xf numFmtId="2" fontId="32" fillId="4" borderId="13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2" fontId="21" fillId="3" borderId="13" xfId="0" applyNumberFormat="1" applyFont="1" applyFill="1" applyBorder="1" applyAlignment="1">
      <alignment horizontal="center" vertical="center" wrapText="1"/>
    </xf>
    <xf numFmtId="2" fontId="24" fillId="4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2" fontId="28" fillId="0" borderId="13" xfId="0" applyNumberFormat="1" applyFont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 wrapText="1"/>
    </xf>
    <xf numFmtId="22" fontId="13" fillId="0" borderId="13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4" fontId="10" fillId="0" borderId="28" xfId="0" applyNumberFormat="1" applyFont="1" applyBorder="1" applyAlignment="1">
      <alignment horizontal="center" vertical="center"/>
    </xf>
    <xf numFmtId="0" fontId="34" fillId="5" borderId="30" xfId="0" applyFont="1" applyFill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2" fontId="17" fillId="4" borderId="28" xfId="0" applyNumberFormat="1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 wrapText="1"/>
    </xf>
    <xf numFmtId="2" fontId="34" fillId="0" borderId="30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5" fillId="4" borderId="28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2" fontId="35" fillId="4" borderId="29" xfId="0" applyNumberFormat="1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2" fontId="36" fillId="4" borderId="28" xfId="0" applyNumberFormat="1" applyFont="1" applyFill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14" fontId="10" fillId="6" borderId="29" xfId="0" applyNumberFormat="1" applyFont="1" applyFill="1" applyBorder="1" applyAlignment="1">
      <alignment horizontal="center" vertical="center"/>
    </xf>
    <xf numFmtId="0" fontId="34" fillId="6" borderId="28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2" fontId="33" fillId="0" borderId="29" xfId="0" applyNumberFormat="1" applyFont="1" applyBorder="1" applyAlignment="1">
      <alignment horizontal="center" vertical="center"/>
    </xf>
    <xf numFmtId="0" fontId="34" fillId="6" borderId="34" xfId="0" applyFont="1" applyFill="1" applyBorder="1" applyAlignment="1">
      <alignment horizontal="center" vertical="center"/>
    </xf>
    <xf numFmtId="2" fontId="11" fillId="4" borderId="28" xfId="0" applyNumberFormat="1" applyFont="1" applyFill="1" applyBorder="1" applyAlignment="1">
      <alignment horizontal="center" vertical="center"/>
    </xf>
    <xf numFmtId="2" fontId="37" fillId="4" borderId="29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4" fillId="6" borderId="30" xfId="0" applyNumberFormat="1" applyFont="1" applyFill="1" applyBorder="1" applyAlignment="1">
      <alignment horizontal="center" vertical="center"/>
    </xf>
    <xf numFmtId="2" fontId="34" fillId="0" borderId="28" xfId="0" applyNumberFormat="1" applyFont="1" applyBorder="1" applyAlignment="1">
      <alignment horizontal="center" vertical="center"/>
    </xf>
    <xf numFmtId="2" fontId="39" fillId="6" borderId="29" xfId="0" applyNumberFormat="1" applyFont="1" applyFill="1" applyBorder="1" applyAlignment="1">
      <alignment horizontal="center" vertical="center"/>
    </xf>
    <xf numFmtId="2" fontId="34" fillId="6" borderId="29" xfId="0" applyNumberFormat="1" applyFont="1" applyFill="1" applyBorder="1" applyAlignment="1">
      <alignment horizontal="center" vertical="center"/>
    </xf>
    <xf numFmtId="2" fontId="15" fillId="4" borderId="28" xfId="0" applyNumberFormat="1" applyFont="1" applyFill="1" applyBorder="1" applyAlignment="1">
      <alignment horizontal="center" vertical="center"/>
    </xf>
    <xf numFmtId="2" fontId="34" fillId="4" borderId="2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5" borderId="28" xfId="0" applyFont="1" applyFill="1" applyBorder="1" applyAlignment="1">
      <alignment horizontal="center" vertical="center" wrapText="1"/>
    </xf>
    <xf numFmtId="14" fontId="10" fillId="0" borderId="36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5" fillId="4" borderId="3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22" fontId="10" fillId="0" borderId="36" xfId="0" applyNumberFormat="1" applyFont="1" applyBorder="1" applyAlignment="1">
      <alignment horizontal="center" vertical="center"/>
    </xf>
    <xf numFmtId="0" fontId="34" fillId="6" borderId="37" xfId="0" applyFont="1" applyFill="1" applyBorder="1" applyAlignment="1">
      <alignment horizontal="center" vertical="center"/>
    </xf>
    <xf numFmtId="14" fontId="10" fillId="6" borderId="35" xfId="0" applyNumberFormat="1" applyFont="1" applyFill="1" applyBorder="1" applyAlignment="1">
      <alignment horizontal="center" vertical="center"/>
    </xf>
    <xf numFmtId="2" fontId="15" fillId="3" borderId="28" xfId="0" applyNumberFormat="1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2" fontId="40" fillId="4" borderId="29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 wrapText="1"/>
    </xf>
    <xf numFmtId="2" fontId="15" fillId="0" borderId="35" xfId="0" applyNumberFormat="1" applyFont="1" applyBorder="1" applyAlignment="1">
      <alignment horizontal="center" vertical="center"/>
    </xf>
    <xf numFmtId="0" fontId="34" fillId="5" borderId="36" xfId="0" applyFont="1" applyFill="1" applyBorder="1" applyAlignment="1">
      <alignment horizontal="center" vertical="center" wrapText="1"/>
    </xf>
    <xf numFmtId="14" fontId="10" fillId="0" borderId="37" xfId="0" applyNumberFormat="1" applyFont="1" applyBorder="1" applyAlignment="1">
      <alignment horizontal="center" vertical="center"/>
    </xf>
    <xf numFmtId="2" fontId="17" fillId="4" borderId="35" xfId="0" applyNumberFormat="1" applyFont="1" applyFill="1" applyBorder="1" applyAlignment="1">
      <alignment horizontal="center" vertical="center"/>
    </xf>
    <xf numFmtId="2" fontId="35" fillId="4" borderId="36" xfId="0" applyNumberFormat="1" applyFont="1" applyFill="1" applyBorder="1" applyAlignment="1">
      <alignment horizontal="center" vertical="center" wrapText="1"/>
    </xf>
    <xf numFmtId="2" fontId="34" fillId="0" borderId="3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2" fontId="34" fillId="0" borderId="34" xfId="0" applyNumberFormat="1" applyFont="1" applyBorder="1" applyAlignment="1">
      <alignment horizontal="center" vertical="center"/>
    </xf>
    <xf numFmtId="14" fontId="10" fillId="0" borderId="41" xfId="0" applyNumberFormat="1" applyFont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 wrapText="1"/>
    </xf>
    <xf numFmtId="0" fontId="34" fillId="5" borderId="38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35" fillId="4" borderId="38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2" fontId="34" fillId="6" borderId="38" xfId="0" applyNumberFormat="1" applyFont="1" applyFill="1" applyBorder="1" applyAlignment="1">
      <alignment horizontal="center" vertical="center"/>
    </xf>
    <xf numFmtId="2" fontId="39" fillId="6" borderId="38" xfId="0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2" fontId="34" fillId="0" borderId="42" xfId="0" applyNumberFormat="1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4" fillId="6" borderId="38" xfId="0" applyFont="1" applyFill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14" fontId="10" fillId="6" borderId="37" xfId="0" applyNumberFormat="1" applyFont="1" applyFill="1" applyBorder="1" applyAlignment="1">
      <alignment horizontal="center" vertical="center"/>
    </xf>
    <xf numFmtId="2" fontId="15" fillId="3" borderId="38" xfId="0" applyNumberFormat="1" applyFont="1" applyFill="1" applyBorder="1" applyAlignment="1">
      <alignment horizontal="center" vertical="center" wrapText="1"/>
    </xf>
    <xf numFmtId="2" fontId="34" fillId="6" borderId="42" xfId="0" applyNumberFormat="1" applyFont="1" applyFill="1" applyBorder="1" applyAlignment="1">
      <alignment horizontal="center" vertical="center"/>
    </xf>
    <xf numFmtId="0" fontId="34" fillId="6" borderId="39" xfId="0" applyFont="1" applyFill="1" applyBorder="1" applyAlignment="1">
      <alignment horizontal="center" vertical="center"/>
    </xf>
    <xf numFmtId="2" fontId="17" fillId="4" borderId="38" xfId="0" applyNumberFormat="1" applyFont="1" applyFill="1" applyBorder="1" applyAlignment="1">
      <alignment horizontal="center" vertical="center" wrapText="1"/>
    </xf>
    <xf numFmtId="2" fontId="35" fillId="4" borderId="38" xfId="0" applyNumberFormat="1" applyFont="1" applyFill="1" applyBorder="1" applyAlignment="1">
      <alignment horizontal="center" vertical="center"/>
    </xf>
    <xf numFmtId="2" fontId="15" fillId="0" borderId="38" xfId="0" applyNumberFormat="1" applyFont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 wrapText="1"/>
    </xf>
    <xf numFmtId="2" fontId="17" fillId="4" borderId="38" xfId="0" applyNumberFormat="1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2" fontId="10" fillId="3" borderId="38" xfId="0" applyNumberFormat="1" applyFont="1" applyFill="1" applyBorder="1" applyAlignment="1">
      <alignment horizontal="center" vertical="center" wrapText="1"/>
    </xf>
    <xf numFmtId="2" fontId="36" fillId="4" borderId="38" xfId="0" applyNumberFormat="1" applyFont="1" applyFill="1" applyBorder="1" applyAlignment="1">
      <alignment horizontal="center" vertical="center" wrapText="1"/>
    </xf>
    <xf numFmtId="14" fontId="10" fillId="6" borderId="36" xfId="0" applyNumberFormat="1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42" xfId="0" applyNumberFormat="1" applyFont="1" applyBorder="1" applyAlignment="1">
      <alignment horizontal="center" vertical="center"/>
    </xf>
    <xf numFmtId="14" fontId="33" fillId="6" borderId="36" xfId="0" applyNumberFormat="1" applyFont="1" applyFill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39" fillId="6" borderId="38" xfId="0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14" fontId="33" fillId="6" borderId="37" xfId="0" applyNumberFormat="1" applyFont="1" applyFill="1" applyBorder="1" applyAlignment="1">
      <alignment horizontal="center" vertical="center"/>
    </xf>
    <xf numFmtId="2" fontId="39" fillId="0" borderId="38" xfId="0" applyNumberFormat="1" applyFont="1" applyBorder="1" applyAlignment="1">
      <alignment horizontal="center" vertical="center"/>
    </xf>
    <xf numFmtId="2" fontId="39" fillId="6" borderId="42" xfId="0" applyNumberFormat="1" applyFont="1" applyFill="1" applyBorder="1" applyAlignment="1">
      <alignment horizontal="center" vertical="center"/>
    </xf>
    <xf numFmtId="0" fontId="39" fillId="6" borderId="37" xfId="0" applyFont="1" applyFill="1" applyBorder="1" applyAlignment="1">
      <alignment horizontal="center" vertical="center"/>
    </xf>
    <xf numFmtId="0" fontId="33" fillId="6" borderId="36" xfId="0" applyFont="1" applyFill="1" applyBorder="1" applyAlignment="1">
      <alignment horizontal="center" vertical="center"/>
    </xf>
    <xf numFmtId="2" fontId="10" fillId="3" borderId="38" xfId="0" applyNumberFormat="1" applyFont="1" applyFill="1" applyBorder="1" applyAlignment="1">
      <alignment horizontal="center" vertical="center"/>
    </xf>
    <xf numFmtId="2" fontId="34" fillId="0" borderId="44" xfId="0" applyNumberFormat="1" applyFont="1" applyBorder="1" applyAlignment="1">
      <alignment horizontal="center" vertical="center"/>
    </xf>
    <xf numFmtId="14" fontId="10" fillId="6" borderId="34" xfId="0" applyNumberFormat="1" applyFont="1" applyFill="1" applyBorder="1" applyAlignment="1">
      <alignment horizontal="center" vertical="center"/>
    </xf>
    <xf numFmtId="2" fontId="33" fillId="0" borderId="38" xfId="0" applyNumberFormat="1" applyFont="1" applyBorder="1" applyAlignment="1">
      <alignment horizontal="center" vertical="center"/>
    </xf>
    <xf numFmtId="2" fontId="37" fillId="4" borderId="38" xfId="0" applyNumberFormat="1" applyFont="1" applyFill="1" applyBorder="1" applyAlignment="1">
      <alignment horizontal="center" vertical="center"/>
    </xf>
    <xf numFmtId="2" fontId="40" fillId="4" borderId="38" xfId="0" applyNumberFormat="1" applyFont="1" applyFill="1" applyBorder="1" applyAlignment="1">
      <alignment horizontal="center" vertical="center"/>
    </xf>
    <xf numFmtId="0" fontId="42" fillId="0" borderId="0" xfId="0" applyFont="1"/>
    <xf numFmtId="0" fontId="42" fillId="0" borderId="45" xfId="0" applyFont="1" applyBorder="1"/>
    <xf numFmtId="0" fontId="43" fillId="0" borderId="13" xfId="0" applyFont="1" applyBorder="1"/>
    <xf numFmtId="0" fontId="43" fillId="0" borderId="46" xfId="0" applyFont="1" applyBorder="1"/>
    <xf numFmtId="0" fontId="4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2" fontId="35" fillId="0" borderId="29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4" fillId="6" borderId="29" xfId="0" applyFont="1" applyFill="1" applyBorder="1" applyAlignment="1">
      <alignment horizontal="center" vertical="center"/>
    </xf>
    <xf numFmtId="2" fontId="40" fillId="0" borderId="29" xfId="0" applyNumberFormat="1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 vertical="center"/>
    </xf>
    <xf numFmtId="2" fontId="35" fillId="0" borderId="36" xfId="0" applyNumberFormat="1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/>
    </xf>
    <xf numFmtId="2" fontId="17" fillId="0" borderId="38" xfId="0" applyNumberFormat="1" applyFont="1" applyBorder="1" applyAlignment="1">
      <alignment horizontal="center" vertical="center" wrapText="1"/>
    </xf>
    <xf numFmtId="2" fontId="35" fillId="0" borderId="38" xfId="0" applyNumberFormat="1" applyFont="1" applyBorder="1" applyAlignment="1">
      <alignment horizontal="center" vertical="center"/>
    </xf>
    <xf numFmtId="2" fontId="17" fillId="0" borderId="38" xfId="0" applyNumberFormat="1" applyFont="1" applyBorder="1" applyAlignment="1">
      <alignment horizontal="center" vertical="center"/>
    </xf>
    <xf numFmtId="2" fontId="36" fillId="0" borderId="38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2" fontId="17" fillId="0" borderId="39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22" fontId="10" fillId="0" borderId="28" xfId="0" applyNumberFormat="1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14" fontId="10" fillId="6" borderId="28" xfId="0" applyNumberFormat="1" applyFont="1" applyFill="1" applyBorder="1" applyAlignment="1">
      <alignment horizontal="center" vertical="center"/>
    </xf>
    <xf numFmtId="2" fontId="39" fillId="6" borderId="28" xfId="0" applyNumberFormat="1" applyFont="1" applyFill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2" fontId="40" fillId="0" borderId="28" xfId="0" applyNumberFormat="1" applyFont="1" applyBorder="1" applyAlignment="1">
      <alignment horizontal="center" vertical="center"/>
    </xf>
    <xf numFmtId="2" fontId="8" fillId="2" borderId="28" xfId="0" applyNumberFormat="1" applyFont="1" applyFill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0" fillId="0" borderId="28" xfId="0" applyBorder="1"/>
    <xf numFmtId="0" fontId="44" fillId="0" borderId="29" xfId="0" applyFont="1" applyBorder="1" applyAlignment="1">
      <alignment horizontal="center" vertical="center"/>
    </xf>
    <xf numFmtId="2" fontId="20" fillId="4" borderId="28" xfId="0" applyNumberFormat="1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2" fillId="0" borderId="28" xfId="0" applyFont="1" applyBorder="1" applyAlignment="1">
      <alignment horizontal="right"/>
    </xf>
    <xf numFmtId="0" fontId="0" fillId="2" borderId="28" xfId="0" applyFill="1" applyBorder="1"/>
    <xf numFmtId="1" fontId="20" fillId="4" borderId="28" xfId="0" applyNumberFormat="1" applyFont="1" applyFill="1" applyBorder="1" applyAlignment="1">
      <alignment horizontal="center" vertical="center"/>
    </xf>
    <xf numFmtId="0" fontId="20" fillId="4" borderId="28" xfId="0" applyFont="1" applyFill="1" applyBorder="1"/>
    <xf numFmtId="0" fontId="20" fillId="4" borderId="28" xfId="0" applyFont="1" applyFill="1" applyBorder="1" applyAlignment="1">
      <alignment horizontal="center" vertical="center"/>
    </xf>
    <xf numFmtId="0" fontId="42" fillId="0" borderId="48" xfId="0" applyFont="1" applyBorder="1"/>
    <xf numFmtId="0" fontId="43" fillId="0" borderId="10" xfId="0" applyFont="1" applyBorder="1"/>
    <xf numFmtId="0" fontId="43" fillId="0" borderId="49" xfId="0" applyFont="1" applyBorder="1"/>
    <xf numFmtId="0" fontId="4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2" fontId="46" fillId="0" borderId="10" xfId="0" applyNumberFormat="1" applyFont="1" applyBorder="1"/>
    <xf numFmtId="2" fontId="46" fillId="0" borderId="13" xfId="0" applyNumberFormat="1" applyFont="1" applyBorder="1"/>
    <xf numFmtId="2" fontId="46" fillId="0" borderId="49" xfId="0" applyNumberFormat="1" applyFont="1" applyBorder="1"/>
    <xf numFmtId="0" fontId="42" fillId="0" borderId="50" xfId="0" applyFont="1" applyBorder="1"/>
    <xf numFmtId="2" fontId="46" fillId="0" borderId="51" xfId="0" applyNumberFormat="1" applyFont="1" applyBorder="1"/>
    <xf numFmtId="2" fontId="43" fillId="0" borderId="52" xfId="0" applyNumberFormat="1" applyFont="1" applyBorder="1"/>
    <xf numFmtId="2" fontId="43" fillId="0" borderId="53" xfId="0" applyNumberFormat="1" applyFont="1" applyBorder="1"/>
    <xf numFmtId="2" fontId="4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 wrapText="1"/>
    </xf>
    <xf numFmtId="2" fontId="4" fillId="2" borderId="5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14" fontId="48" fillId="6" borderId="28" xfId="0" applyNumberFormat="1" applyFont="1" applyFill="1" applyBorder="1" applyAlignment="1">
      <alignment horizontal="center" vertical="center"/>
    </xf>
    <xf numFmtId="0" fontId="48" fillId="6" borderId="28" xfId="0" applyFont="1" applyFill="1" applyBorder="1" applyAlignment="1">
      <alignment horizontal="center" vertical="center"/>
    </xf>
    <xf numFmtId="0" fontId="49" fillId="6" borderId="28" xfId="0" applyFont="1" applyFill="1" applyBorder="1" applyAlignment="1">
      <alignment horizontal="center" vertical="center"/>
    </xf>
    <xf numFmtId="0" fontId="50" fillId="6" borderId="28" xfId="0" applyFont="1" applyFill="1" applyBorder="1" applyAlignment="1">
      <alignment horizontal="center" vertical="center"/>
    </xf>
    <xf numFmtId="164" fontId="49" fillId="0" borderId="28" xfId="1" applyFont="1" applyBorder="1" applyAlignment="1">
      <alignment horizontal="center" vertical="center"/>
    </xf>
    <xf numFmtId="2" fontId="49" fillId="6" borderId="28" xfId="0" applyNumberFormat="1" applyFont="1" applyFill="1" applyBorder="1" applyAlignment="1">
      <alignment horizontal="center" vertical="center"/>
    </xf>
    <xf numFmtId="2" fontId="49" fillId="2" borderId="28" xfId="0" applyNumberFormat="1" applyFont="1" applyFill="1" applyBorder="1" applyAlignment="1">
      <alignment horizontal="center" vertical="center"/>
    </xf>
    <xf numFmtId="14" fontId="52" fillId="6" borderId="28" xfId="0" applyNumberFormat="1" applyFont="1" applyFill="1" applyBorder="1" applyAlignment="1">
      <alignment horizontal="center" vertical="center"/>
    </xf>
    <xf numFmtId="0" fontId="53" fillId="6" borderId="28" xfId="0" applyFont="1" applyFill="1" applyBorder="1" applyAlignment="1">
      <alignment horizontal="center" vertical="center"/>
    </xf>
    <xf numFmtId="0" fontId="54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65" fontId="49" fillId="0" borderId="28" xfId="1" applyNumberFormat="1" applyFont="1" applyBorder="1" applyAlignment="1">
      <alignment horizontal="center" vertical="center"/>
    </xf>
    <xf numFmtId="2" fontId="49" fillId="5" borderId="28" xfId="1" applyNumberFormat="1" applyFont="1" applyFill="1" applyBorder="1" applyAlignment="1">
      <alignment horizontal="center" vertical="center" wrapText="1"/>
    </xf>
    <xf numFmtId="2" fontId="15" fillId="6" borderId="28" xfId="0" applyNumberFormat="1" applyFont="1" applyFill="1" applyBorder="1" applyAlignment="1">
      <alignment horizontal="center" vertical="center"/>
    </xf>
    <xf numFmtId="166" fontId="49" fillId="5" borderId="28" xfId="1" applyNumberFormat="1" applyFont="1" applyFill="1" applyBorder="1" applyAlignment="1">
      <alignment horizontal="center" vertical="center" wrapText="1"/>
    </xf>
    <xf numFmtId="166" fontId="49" fillId="2" borderId="28" xfId="1" applyNumberFormat="1" applyFont="1" applyFill="1" applyBorder="1" applyAlignment="1">
      <alignment horizontal="center" vertical="center" wrapText="1"/>
    </xf>
    <xf numFmtId="167" fontId="49" fillId="0" borderId="28" xfId="1" applyNumberFormat="1" applyFont="1" applyBorder="1" applyAlignment="1">
      <alignment horizontal="center" vertical="center"/>
    </xf>
    <xf numFmtId="2" fontId="55" fillId="5" borderId="28" xfId="1" applyNumberFormat="1" applyFont="1" applyFill="1" applyBorder="1" applyAlignment="1">
      <alignment horizontal="center" vertical="center" wrapText="1"/>
    </xf>
    <xf numFmtId="2" fontId="27" fillId="6" borderId="28" xfId="0" applyNumberFormat="1" applyFont="1" applyFill="1" applyBorder="1" applyAlignment="1">
      <alignment horizontal="center" vertical="center"/>
    </xf>
    <xf numFmtId="166" fontId="55" fillId="5" borderId="28" xfId="1" applyNumberFormat="1" applyFont="1" applyFill="1" applyBorder="1" applyAlignment="1">
      <alignment horizontal="center" vertical="center" wrapText="1"/>
    </xf>
    <xf numFmtId="166" fontId="55" fillId="2" borderId="28" xfId="1" applyNumberFormat="1" applyFont="1" applyFill="1" applyBorder="1" applyAlignment="1">
      <alignment horizontal="center" vertical="center" wrapText="1"/>
    </xf>
    <xf numFmtId="0" fontId="56" fillId="4" borderId="28" xfId="0" applyFont="1" applyFill="1" applyBorder="1" applyAlignment="1">
      <alignment horizontal="center" vertical="center"/>
    </xf>
    <xf numFmtId="2" fontId="22" fillId="4" borderId="28" xfId="0" applyNumberFormat="1" applyFont="1" applyFill="1" applyBorder="1" applyAlignment="1">
      <alignment horizontal="center" vertical="center"/>
    </xf>
    <xf numFmtId="166" fontId="57" fillId="4" borderId="28" xfId="1" applyNumberFormat="1" applyFont="1" applyFill="1" applyBorder="1" applyAlignment="1">
      <alignment horizontal="center" vertical="center" wrapText="1"/>
    </xf>
    <xf numFmtId="1" fontId="12" fillId="4" borderId="28" xfId="0" applyNumberFormat="1" applyFont="1" applyFill="1" applyBorder="1" applyAlignment="1">
      <alignment horizontal="center" vertical="center"/>
    </xf>
    <xf numFmtId="2" fontId="12" fillId="4" borderId="28" xfId="0" applyNumberFormat="1" applyFont="1" applyFill="1" applyBorder="1" applyAlignment="1">
      <alignment horizontal="center" vertical="center"/>
    </xf>
    <xf numFmtId="2" fontId="34" fillId="6" borderId="28" xfId="0" applyNumberFormat="1" applyFont="1" applyFill="1" applyBorder="1" applyAlignment="1">
      <alignment horizontal="center" vertical="center"/>
    </xf>
    <xf numFmtId="2" fontId="58" fillId="5" borderId="28" xfId="1" applyNumberFormat="1" applyFont="1" applyFill="1" applyBorder="1" applyAlignment="1">
      <alignment horizontal="center" vertical="center" wrapText="1"/>
    </xf>
    <xf numFmtId="2" fontId="55" fillId="6" borderId="28" xfId="0" applyNumberFormat="1" applyFont="1" applyFill="1" applyBorder="1" applyAlignment="1">
      <alignment horizontal="center" vertical="center"/>
    </xf>
    <xf numFmtId="166" fontId="58" fillId="5" borderId="28" xfId="1" applyNumberFormat="1" applyFont="1" applyFill="1" applyBorder="1" applyAlignment="1">
      <alignment horizontal="center" vertical="center" wrapText="1"/>
    </xf>
    <xf numFmtId="166" fontId="58" fillId="2" borderId="28" xfId="1" applyNumberFormat="1" applyFont="1" applyFill="1" applyBorder="1" applyAlignment="1">
      <alignment horizontal="center" vertical="center" wrapText="1"/>
    </xf>
    <xf numFmtId="2" fontId="57" fillId="4" borderId="28" xfId="0" applyNumberFormat="1" applyFont="1" applyFill="1" applyBorder="1" applyAlignment="1">
      <alignment horizontal="center" vertical="center"/>
    </xf>
    <xf numFmtId="166" fontId="59" fillId="4" borderId="28" xfId="1" applyNumberFormat="1" applyFont="1" applyFill="1" applyBorder="1" applyAlignment="1">
      <alignment horizontal="center" vertical="center" wrapText="1"/>
    </xf>
    <xf numFmtId="164" fontId="60" fillId="0" borderId="28" xfId="1" applyFont="1" applyBorder="1" applyAlignment="1">
      <alignment horizontal="center" vertical="center"/>
    </xf>
    <xf numFmtId="0" fontId="49" fillId="4" borderId="28" xfId="0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2" fontId="61" fillId="4" borderId="28" xfId="0" applyNumberFormat="1" applyFont="1" applyFill="1" applyBorder="1" applyAlignment="1">
      <alignment horizontal="center" vertical="center"/>
    </xf>
    <xf numFmtId="22" fontId="49" fillId="0" borderId="28" xfId="0" applyNumberFormat="1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14" fontId="49" fillId="0" borderId="28" xfId="0" applyNumberFormat="1" applyFont="1" applyBorder="1" applyAlignment="1">
      <alignment horizontal="center" vertical="center"/>
    </xf>
    <xf numFmtId="2" fontId="49" fillId="6" borderId="28" xfId="0" applyNumberFormat="1" applyFont="1" applyFill="1" applyBorder="1" applyAlignment="1">
      <alignment horizontal="center" vertical="center" wrapText="1"/>
    </xf>
    <xf numFmtId="2" fontId="61" fillId="4" borderId="28" xfId="0" applyNumberFormat="1" applyFont="1" applyFill="1" applyBorder="1" applyAlignment="1">
      <alignment horizontal="center" vertical="center" wrapText="1"/>
    </xf>
    <xf numFmtId="0" fontId="61" fillId="4" borderId="28" xfId="0" applyFont="1" applyFill="1" applyBorder="1" applyAlignment="1">
      <alignment horizontal="center" vertical="center"/>
    </xf>
    <xf numFmtId="168" fontId="49" fillId="6" borderId="28" xfId="0" applyNumberFormat="1" applyFont="1" applyFill="1" applyBorder="1" applyAlignment="1">
      <alignment horizontal="center" vertical="center"/>
    </xf>
    <xf numFmtId="168" fontId="61" fillId="4" borderId="28" xfId="0" applyNumberFormat="1" applyFont="1" applyFill="1" applyBorder="1" applyAlignment="1">
      <alignment horizontal="center" vertical="center"/>
    </xf>
    <xf numFmtId="0" fontId="62" fillId="4" borderId="28" xfId="0" applyFont="1" applyFill="1" applyBorder="1" applyAlignment="1">
      <alignment horizontal="center" vertical="center"/>
    </xf>
    <xf numFmtId="166" fontId="61" fillId="4" borderId="28" xfId="1" applyNumberFormat="1" applyFont="1" applyFill="1" applyBorder="1" applyAlignment="1">
      <alignment horizontal="center" vertical="center" wrapText="1"/>
    </xf>
    <xf numFmtId="2" fontId="48" fillId="6" borderId="28" xfId="0" applyNumberFormat="1" applyFont="1" applyFill="1" applyBorder="1" applyAlignment="1">
      <alignment horizontal="center" vertical="center" wrapText="1"/>
    </xf>
    <xf numFmtId="22" fontId="48" fillId="6" borderId="28" xfId="0" applyNumberFormat="1" applyFont="1" applyFill="1" applyBorder="1" applyAlignment="1">
      <alignment horizontal="center" vertical="center"/>
    </xf>
    <xf numFmtId="0" fontId="52" fillId="6" borderId="28" xfId="0" applyFont="1" applyFill="1" applyBorder="1" applyAlignment="1">
      <alignment horizontal="center" vertical="center"/>
    </xf>
    <xf numFmtId="2" fontId="54" fillId="6" borderId="28" xfId="0" applyNumberFormat="1" applyFont="1" applyFill="1" applyBorder="1" applyAlignment="1">
      <alignment horizontal="center" vertical="center"/>
    </xf>
    <xf numFmtId="2" fontId="54" fillId="2" borderId="28" xfId="0" applyNumberFormat="1" applyFont="1" applyFill="1" applyBorder="1" applyAlignment="1">
      <alignment horizontal="center" vertical="center"/>
    </xf>
    <xf numFmtId="2" fontId="49" fillId="0" borderId="28" xfId="0" applyNumberFormat="1" applyFont="1" applyBorder="1" applyAlignment="1">
      <alignment horizontal="center" vertical="center"/>
    </xf>
    <xf numFmtId="2" fontId="48" fillId="6" borderId="28" xfId="0" applyNumberFormat="1" applyFont="1" applyFill="1" applyBorder="1" applyAlignment="1">
      <alignment horizontal="center" vertical="center"/>
    </xf>
    <xf numFmtId="2" fontId="48" fillId="2" borderId="28" xfId="0" applyNumberFormat="1" applyFont="1" applyFill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2" fontId="50" fillId="6" borderId="28" xfId="0" applyNumberFormat="1" applyFont="1" applyFill="1" applyBorder="1" applyAlignment="1">
      <alignment horizontal="center" vertical="center"/>
    </xf>
    <xf numFmtId="2" fontId="48" fillId="0" borderId="28" xfId="0" applyNumberFormat="1" applyFont="1" applyBorder="1" applyAlignment="1">
      <alignment horizontal="center" vertical="center" wrapText="1"/>
    </xf>
    <xf numFmtId="2" fontId="10" fillId="6" borderId="28" xfId="0" applyNumberFormat="1" applyFont="1" applyFill="1" applyBorder="1" applyAlignment="1">
      <alignment horizontal="center" vertical="center"/>
    </xf>
    <xf numFmtId="2" fontId="63" fillId="4" borderId="28" xfId="0" applyNumberFormat="1" applyFont="1" applyFill="1" applyBorder="1" applyAlignment="1">
      <alignment horizontal="center" vertical="center"/>
    </xf>
    <xf numFmtId="2" fontId="64" fillId="6" borderId="28" xfId="0" applyNumberFormat="1" applyFont="1" applyFill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14" fontId="48" fillId="6" borderId="38" xfId="0" applyNumberFormat="1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9" fillId="6" borderId="38" xfId="0" applyFont="1" applyFill="1" applyBorder="1" applyAlignment="1">
      <alignment horizontal="center" vertical="center"/>
    </xf>
    <xf numFmtId="0" fontId="50" fillId="6" borderId="38" xfId="0" applyFont="1" applyFill="1" applyBorder="1" applyAlignment="1">
      <alignment horizontal="center" vertical="center"/>
    </xf>
    <xf numFmtId="164" fontId="60" fillId="0" borderId="38" xfId="1" applyFont="1" applyBorder="1" applyAlignment="1">
      <alignment horizontal="center" vertical="center"/>
    </xf>
    <xf numFmtId="2" fontId="49" fillId="5" borderId="38" xfId="1" applyNumberFormat="1" applyFont="1" applyFill="1" applyBorder="1" applyAlignment="1">
      <alignment horizontal="center" vertical="center" wrapText="1"/>
    </xf>
    <xf numFmtId="2" fontId="64" fillId="6" borderId="38" xfId="0" applyNumberFormat="1" applyFont="1" applyFill="1" applyBorder="1" applyAlignment="1">
      <alignment horizontal="center" vertical="center"/>
    </xf>
    <xf numFmtId="2" fontId="49" fillId="6" borderId="38" xfId="0" applyNumberFormat="1" applyFont="1" applyFill="1" applyBorder="1" applyAlignment="1">
      <alignment horizontal="center" vertical="center"/>
    </xf>
    <xf numFmtId="2" fontId="49" fillId="6" borderId="56" xfId="0" applyNumberFormat="1" applyFont="1" applyFill="1" applyBorder="1" applyAlignment="1">
      <alignment horizontal="center" vertical="center"/>
    </xf>
    <xf numFmtId="2" fontId="49" fillId="6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4" fontId="13" fillId="3" borderId="13" xfId="0" applyNumberFormat="1" applyFont="1" applyFill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2" fontId="61" fillId="0" borderId="28" xfId="0" applyNumberFormat="1" applyFont="1" applyBorder="1" applyAlignment="1">
      <alignment horizontal="center" vertical="center"/>
    </xf>
    <xf numFmtId="166" fontId="61" fillId="0" borderId="28" xfId="1" applyNumberFormat="1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14" fontId="48" fillId="6" borderId="35" xfId="0" applyNumberFormat="1" applyFont="1" applyFill="1" applyBorder="1" applyAlignment="1">
      <alignment horizontal="center" vertical="center"/>
    </xf>
    <xf numFmtId="0" fontId="48" fillId="6" borderId="35" xfId="0" applyFont="1" applyFill="1" applyBorder="1" applyAlignment="1">
      <alignment horizontal="center" vertical="center"/>
    </xf>
    <xf numFmtId="0" fontId="61" fillId="4" borderId="35" xfId="0" applyFont="1" applyFill="1" applyBorder="1" applyAlignment="1">
      <alignment horizontal="center" vertical="center"/>
    </xf>
    <xf numFmtId="0" fontId="62" fillId="4" borderId="35" xfId="0" applyFont="1" applyFill="1" applyBorder="1" applyAlignment="1">
      <alignment horizontal="center" vertical="center"/>
    </xf>
    <xf numFmtId="164" fontId="60" fillId="0" borderId="35" xfId="1" applyFont="1" applyBorder="1" applyAlignment="1">
      <alignment horizontal="center" vertical="center"/>
    </xf>
    <xf numFmtId="2" fontId="49" fillId="5" borderId="35" xfId="1" applyNumberFormat="1" applyFont="1" applyFill="1" applyBorder="1" applyAlignment="1">
      <alignment horizontal="center" vertical="center" wrapText="1"/>
    </xf>
    <xf numFmtId="2" fontId="63" fillId="4" borderId="35" xfId="0" applyNumberFormat="1" applyFont="1" applyFill="1" applyBorder="1" applyAlignment="1">
      <alignment horizontal="center" vertical="center"/>
    </xf>
    <xf numFmtId="2" fontId="61" fillId="4" borderId="35" xfId="0" applyNumberFormat="1" applyFont="1" applyFill="1" applyBorder="1" applyAlignment="1">
      <alignment horizontal="center" vertical="center"/>
    </xf>
    <xf numFmtId="2" fontId="49" fillId="6" borderId="35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1" fontId="12" fillId="4" borderId="35" xfId="0" applyNumberFormat="1" applyFont="1" applyFill="1" applyBorder="1" applyAlignment="1">
      <alignment horizontal="center" vertical="center"/>
    </xf>
    <xf numFmtId="2" fontId="12" fillId="4" borderId="35" xfId="0" applyNumberFormat="1" applyFont="1" applyFill="1" applyBorder="1" applyAlignment="1">
      <alignment horizontal="center" vertical="center"/>
    </xf>
    <xf numFmtId="2" fontId="45" fillId="4" borderId="28" xfId="0" applyNumberFormat="1" applyFont="1" applyFill="1" applyBorder="1" applyAlignment="1">
      <alignment horizontal="center" vertical="center"/>
    </xf>
    <xf numFmtId="0" fontId="42" fillId="0" borderId="28" xfId="0" applyFont="1" applyBorder="1"/>
    <xf numFmtId="0" fontId="42" fillId="2" borderId="28" xfId="0" applyFont="1" applyFill="1" applyBorder="1"/>
    <xf numFmtId="1" fontId="20" fillId="4" borderId="0" xfId="0" applyNumberFormat="1" applyFont="1" applyFill="1" applyAlignment="1">
      <alignment horizontal="center" vertical="center"/>
    </xf>
    <xf numFmtId="0" fontId="65" fillId="0" borderId="30" xfId="0" applyFont="1" applyBorder="1"/>
    <xf numFmtId="0" fontId="65" fillId="0" borderId="42" xfId="0" applyFont="1" applyBorder="1"/>
    <xf numFmtId="0" fontId="65" fillId="0" borderId="29" xfId="0" applyFont="1" applyBorder="1"/>
    <xf numFmtId="0" fontId="66" fillId="2" borderId="0" xfId="0" applyFont="1" applyFill="1"/>
    <xf numFmtId="0" fontId="65" fillId="0" borderId="57" xfId="0" applyFont="1" applyBorder="1"/>
    <xf numFmtId="0" fontId="65" fillId="0" borderId="35" xfId="0" applyFont="1" applyBorder="1"/>
    <xf numFmtId="0" fontId="66" fillId="0" borderId="35" xfId="0" applyFont="1" applyBorder="1"/>
    <xf numFmtId="0" fontId="67" fillId="0" borderId="35" xfId="0" applyFont="1" applyBorder="1"/>
    <xf numFmtId="0" fontId="66" fillId="2" borderId="39" xfId="0" applyFont="1" applyFill="1" applyBorder="1"/>
    <xf numFmtId="0" fontId="65" fillId="0" borderId="58" xfId="0" applyFont="1" applyBorder="1"/>
    <xf numFmtId="0" fontId="65" fillId="0" borderId="59" xfId="0" applyFont="1" applyBorder="1"/>
    <xf numFmtId="0" fontId="66" fillId="2" borderId="56" xfId="0" applyFont="1" applyFill="1" applyBorder="1"/>
    <xf numFmtId="0" fontId="65" fillId="0" borderId="60" xfId="0" applyFont="1" applyBorder="1"/>
    <xf numFmtId="0" fontId="65" fillId="0" borderId="38" xfId="0" applyFont="1" applyBorder="1"/>
    <xf numFmtId="0" fontId="66" fillId="0" borderId="38" xfId="0" applyFont="1" applyBorder="1"/>
    <xf numFmtId="0" fontId="67" fillId="0" borderId="38" xfId="0" applyFont="1" applyBorder="1"/>
    <xf numFmtId="0" fontId="67" fillId="0" borderId="35" xfId="0" applyFont="1" applyBorder="1"/>
    <xf numFmtId="0" fontId="68" fillId="0" borderId="35" xfId="0" applyFont="1" applyBorder="1"/>
    <xf numFmtId="0" fontId="65" fillId="0" borderId="35" xfId="0" applyFont="1" applyBorder="1"/>
    <xf numFmtId="0" fontId="65" fillId="0" borderId="61" xfId="0" applyFont="1" applyBorder="1"/>
    <xf numFmtId="0" fontId="66" fillId="2" borderId="37" xfId="0" applyFont="1" applyFill="1" applyBorder="1"/>
    <xf numFmtId="0" fontId="69" fillId="0" borderId="28" xfId="0" applyFont="1" applyBorder="1"/>
    <xf numFmtId="0" fontId="70" fillId="0" borderId="28" xfId="0" applyFont="1" applyBorder="1"/>
    <xf numFmtId="0" fontId="70" fillId="6" borderId="28" xfId="0" applyFont="1" applyFill="1" applyBorder="1"/>
    <xf numFmtId="0" fontId="66" fillId="2" borderId="28" xfId="0" applyFont="1" applyFill="1" applyBorder="1"/>
    <xf numFmtId="0" fontId="71" fillId="0" borderId="28" xfId="0" applyFont="1" applyBorder="1"/>
    <xf numFmtId="0" fontId="66" fillId="0" borderId="28" xfId="0" applyFont="1" applyBorder="1"/>
    <xf numFmtId="0" fontId="66" fillId="6" borderId="28" xfId="0" applyFont="1" applyFill="1" applyBorder="1"/>
    <xf numFmtId="0" fontId="72" fillId="4" borderId="28" xfId="0" applyFont="1" applyFill="1" applyBorder="1"/>
    <xf numFmtId="0" fontId="67" fillId="4" borderId="28" xfId="0" applyFont="1" applyFill="1" applyBorder="1"/>
    <xf numFmtId="0" fontId="73" fillId="6" borderId="28" xfId="0" applyFont="1" applyFill="1" applyBorder="1"/>
    <xf numFmtId="0" fontId="71" fillId="7" borderId="28" xfId="0" applyFont="1" applyFill="1" applyBorder="1"/>
    <xf numFmtId="0" fontId="66" fillId="4" borderId="28" xfId="0" applyFont="1" applyFill="1" applyBorder="1"/>
    <xf numFmtId="0" fontId="74" fillId="6" borderId="28" xfId="0" applyFont="1" applyFill="1" applyBorder="1"/>
    <xf numFmtId="0" fontId="66" fillId="2" borderId="35" xfId="0" applyFont="1" applyFill="1" applyBorder="1"/>
    <xf numFmtId="0" fontId="71" fillId="0" borderId="35" xfId="0" applyFont="1" applyBorder="1"/>
    <xf numFmtId="0" fontId="66" fillId="0" borderId="38" xfId="0" applyFont="1" applyBorder="1"/>
    <xf numFmtId="0" fontId="66" fillId="6" borderId="38" xfId="0" applyFont="1" applyFill="1" applyBorder="1"/>
    <xf numFmtId="0" fontId="72" fillId="4" borderId="38" xfId="0" applyFont="1" applyFill="1" applyBorder="1"/>
    <xf numFmtId="0" fontId="66" fillId="6" borderId="56" xfId="0" applyFont="1" applyFill="1" applyBorder="1"/>
    <xf numFmtId="0" fontId="66" fillId="0" borderId="0" xfId="0" applyFont="1"/>
    <xf numFmtId="0" fontId="66" fillId="2" borderId="30" xfId="0" applyFont="1" applyFill="1" applyBorder="1"/>
    <xf numFmtId="0" fontId="72" fillId="0" borderId="28" xfId="0" applyFont="1" applyBorder="1"/>
    <xf numFmtId="0" fontId="67" fillId="0" borderId="28" xfId="0" applyFont="1" applyBorder="1"/>
    <xf numFmtId="0" fontId="66" fillId="0" borderId="39" xfId="0" applyFont="1" applyBorder="1"/>
    <xf numFmtId="0" fontId="70" fillId="6" borderId="39" xfId="0" applyFont="1" applyFill="1" applyBorder="1"/>
    <xf numFmtId="0" fontId="72" fillId="0" borderId="39" xfId="0" applyFont="1" applyBorder="1"/>
    <xf numFmtId="0" fontId="66" fillId="6" borderId="39" xfId="0" applyFont="1" applyFill="1" applyBorder="1"/>
    <xf numFmtId="0" fontId="66" fillId="6" borderId="43" xfId="0" applyFont="1" applyFill="1" applyBorder="1"/>
    <xf numFmtId="0" fontId="66" fillId="2" borderId="43" xfId="0" applyFont="1" applyFill="1" applyBorder="1"/>
    <xf numFmtId="0" fontId="66" fillId="4" borderId="0" xfId="0" applyFont="1" applyFill="1"/>
    <xf numFmtId="0" fontId="75" fillId="4" borderId="28" xfId="0" applyFont="1" applyFill="1" applyBorder="1"/>
    <xf numFmtId="22" fontId="34" fillId="0" borderId="28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/>
    </xf>
    <xf numFmtId="166" fontId="34" fillId="6" borderId="28" xfId="0" applyNumberFormat="1" applyFont="1" applyFill="1" applyBorder="1" applyAlignment="1">
      <alignment horizontal="center" vertical="center"/>
    </xf>
    <xf numFmtId="166" fontId="15" fillId="6" borderId="28" xfId="0" applyNumberFormat="1" applyFont="1" applyFill="1" applyBorder="1" applyAlignment="1">
      <alignment horizontal="center" vertical="center"/>
    </xf>
    <xf numFmtId="2" fontId="10" fillId="2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66" fontId="17" fillId="4" borderId="28" xfId="0" applyNumberFormat="1" applyFont="1" applyFill="1" applyBorder="1" applyAlignment="1">
      <alignment horizontal="center" vertical="center"/>
    </xf>
    <xf numFmtId="167" fontId="34" fillId="0" borderId="28" xfId="2" applyNumberFormat="1" applyFont="1" applyBorder="1" applyAlignment="1">
      <alignment horizontal="center" vertical="center"/>
    </xf>
    <xf numFmtId="164" fontId="34" fillId="5" borderId="28" xfId="2" applyFont="1" applyFill="1" applyBorder="1" applyAlignment="1">
      <alignment horizontal="center" vertical="center"/>
    </xf>
    <xf numFmtId="164" fontId="34" fillId="0" borderId="28" xfId="2" applyFont="1" applyBorder="1" applyAlignment="1">
      <alignment horizontal="center" vertical="center" wrapText="1"/>
    </xf>
    <xf numFmtId="165" fontId="34" fillId="0" borderId="28" xfId="2" applyNumberFormat="1" applyFont="1" applyBorder="1" applyAlignment="1">
      <alignment horizontal="center" vertical="center" wrapText="1"/>
    </xf>
    <xf numFmtId="166" fontId="34" fillId="0" borderId="28" xfId="2" applyNumberFormat="1" applyFont="1" applyBorder="1" applyAlignment="1">
      <alignment horizontal="center" vertical="center"/>
    </xf>
    <xf numFmtId="166" fontId="34" fillId="2" borderId="28" xfId="2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 vertical="center" wrapText="1"/>
    </xf>
    <xf numFmtId="166" fontId="34" fillId="0" borderId="28" xfId="0" applyNumberFormat="1" applyFont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/>
    </xf>
    <xf numFmtId="169" fontId="34" fillId="0" borderId="28" xfId="2" applyNumberFormat="1" applyFont="1" applyBorder="1" applyAlignment="1">
      <alignment horizontal="center" vertical="center"/>
    </xf>
    <xf numFmtId="166" fontId="34" fillId="0" borderId="28" xfId="0" applyNumberFormat="1" applyFont="1" applyBorder="1" applyAlignment="1">
      <alignment horizontal="center" vertical="center"/>
    </xf>
    <xf numFmtId="164" fontId="34" fillId="0" borderId="28" xfId="2" applyFont="1" applyBorder="1" applyAlignment="1">
      <alignment horizontal="center" vertical="center"/>
    </xf>
    <xf numFmtId="165" fontId="34" fillId="0" borderId="28" xfId="2" applyNumberFormat="1" applyFont="1" applyBorder="1" applyAlignment="1">
      <alignment horizontal="center" vertical="center"/>
    </xf>
    <xf numFmtId="166" fontId="35" fillId="4" borderId="28" xfId="0" applyNumberFormat="1" applyFont="1" applyFill="1" applyBorder="1" applyAlignment="1">
      <alignment horizontal="center" vertical="center"/>
    </xf>
    <xf numFmtId="166" fontId="35" fillId="4" borderId="28" xfId="2" applyNumberFormat="1" applyFont="1" applyFill="1" applyBorder="1" applyAlignment="1">
      <alignment horizontal="center" vertical="center"/>
    </xf>
    <xf numFmtId="22" fontId="34" fillId="0" borderId="28" xfId="0" applyNumberFormat="1" applyFont="1" applyBorder="1" applyAlignment="1">
      <alignment horizontal="center"/>
    </xf>
    <xf numFmtId="0" fontId="44" fillId="0" borderId="28" xfId="0" applyFont="1" applyBorder="1" applyAlignment="1">
      <alignment horizontal="center" vertical="center"/>
    </xf>
    <xf numFmtId="0" fontId="44" fillId="2" borderId="28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166" fontId="34" fillId="4" borderId="28" xfId="0" applyNumberFormat="1" applyFont="1" applyFill="1" applyBorder="1" applyAlignment="1">
      <alignment horizontal="center" vertical="center"/>
    </xf>
    <xf numFmtId="166" fontId="34" fillId="5" borderId="28" xfId="0" applyNumberFormat="1" applyFont="1" applyFill="1" applyBorder="1" applyAlignment="1">
      <alignment horizontal="center" vertical="center" wrapText="1"/>
    </xf>
    <xf numFmtId="166" fontId="35" fillId="4" borderId="28" xfId="0" applyNumberFormat="1" applyFont="1" applyFill="1" applyBorder="1" applyAlignment="1">
      <alignment horizontal="center" vertical="center" wrapText="1"/>
    </xf>
    <xf numFmtId="166" fontId="34" fillId="2" borderId="35" xfId="2" applyNumberFormat="1" applyFont="1" applyFill="1" applyBorder="1" applyAlignment="1">
      <alignment horizontal="center" vertical="center"/>
    </xf>
    <xf numFmtId="1" fontId="8" fillId="0" borderId="35" xfId="0" applyNumberFormat="1" applyFont="1" applyBorder="1" applyAlignment="1">
      <alignment horizontal="center" vertical="center"/>
    </xf>
    <xf numFmtId="2" fontId="8" fillId="2" borderId="35" xfId="0" applyNumberFormat="1" applyFont="1" applyFill="1" applyBorder="1" applyAlignment="1">
      <alignment horizontal="center" vertical="center"/>
    </xf>
    <xf numFmtId="22" fontId="34" fillId="0" borderId="38" xfId="0" applyNumberFormat="1" applyFont="1" applyBorder="1" applyAlignment="1">
      <alignment horizontal="center"/>
    </xf>
    <xf numFmtId="0" fontId="35" fillId="4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 wrapText="1"/>
    </xf>
    <xf numFmtId="14" fontId="34" fillId="0" borderId="38" xfId="0" applyNumberFormat="1" applyFont="1" applyBorder="1" applyAlignment="1">
      <alignment horizontal="center" vertical="center"/>
    </xf>
    <xf numFmtId="166" fontId="34" fillId="0" borderId="38" xfId="0" applyNumberFormat="1" applyFont="1" applyBorder="1" applyAlignment="1">
      <alignment horizontal="center" vertical="center"/>
    </xf>
    <xf numFmtId="166" fontId="35" fillId="4" borderId="38" xfId="0" applyNumberFormat="1" applyFont="1" applyFill="1" applyBorder="1" applyAlignment="1">
      <alignment horizontal="center" vertical="center"/>
    </xf>
    <xf numFmtId="166" fontId="35" fillId="4" borderId="38" xfId="2" applyNumberFormat="1" applyFont="1" applyFill="1" applyBorder="1" applyAlignment="1">
      <alignment horizontal="center" vertical="center"/>
    </xf>
    <xf numFmtId="166" fontId="34" fillId="0" borderId="56" xfId="2" applyNumberFormat="1" applyFont="1" applyBorder="1" applyAlignment="1">
      <alignment horizontal="center" vertical="center"/>
    </xf>
    <xf numFmtId="166" fontId="34" fillId="2" borderId="56" xfId="2" applyNumberFormat="1" applyFont="1" applyFill="1" applyBorder="1" applyAlignment="1">
      <alignment horizontal="center" vertical="center"/>
    </xf>
    <xf numFmtId="166" fontId="34" fillId="6" borderId="38" xfId="0" applyNumberFormat="1" applyFont="1" applyFill="1" applyBorder="1" applyAlignment="1">
      <alignment horizontal="center" vertical="center"/>
    </xf>
    <xf numFmtId="166" fontId="34" fillId="0" borderId="38" xfId="2" applyNumberFormat="1" applyFont="1" applyBorder="1" applyAlignment="1">
      <alignment horizontal="center" vertical="center"/>
    </xf>
    <xf numFmtId="0" fontId="47" fillId="4" borderId="38" xfId="0" applyFont="1" applyFill="1" applyBorder="1" applyAlignment="1">
      <alignment horizontal="center" vertical="center"/>
    </xf>
    <xf numFmtId="22" fontId="34" fillId="4" borderId="38" xfId="0" applyNumberFormat="1" applyFont="1" applyFill="1" applyBorder="1" applyAlignment="1">
      <alignment horizontal="center"/>
    </xf>
    <xf numFmtId="0" fontId="34" fillId="4" borderId="38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 wrapText="1"/>
    </xf>
    <xf numFmtId="14" fontId="34" fillId="4" borderId="38" xfId="0" applyNumberFormat="1" applyFont="1" applyFill="1" applyBorder="1" applyAlignment="1">
      <alignment horizontal="center" vertical="center"/>
    </xf>
    <xf numFmtId="166" fontId="34" fillId="4" borderId="38" xfId="0" applyNumberFormat="1" applyFont="1" applyFill="1" applyBorder="1" applyAlignment="1">
      <alignment horizontal="center" vertical="center"/>
    </xf>
    <xf numFmtId="166" fontId="34" fillId="4" borderId="38" xfId="2" applyNumberFormat="1" applyFont="1" applyFill="1" applyBorder="1" applyAlignment="1">
      <alignment horizontal="center" vertical="center"/>
    </xf>
    <xf numFmtId="166" fontId="34" fillId="4" borderId="56" xfId="2" applyNumberFormat="1" applyFont="1" applyFill="1" applyBorder="1" applyAlignment="1">
      <alignment horizontal="center" vertical="center"/>
    </xf>
    <xf numFmtId="2" fontId="8" fillId="4" borderId="28" xfId="0" applyNumberFormat="1" applyFont="1" applyFill="1" applyBorder="1" applyAlignment="1">
      <alignment horizontal="center" vertical="center"/>
    </xf>
    <xf numFmtId="166" fontId="17" fillId="6" borderId="28" xfId="0" applyNumberFormat="1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 vertical="center"/>
    </xf>
    <xf numFmtId="1" fontId="12" fillId="6" borderId="28" xfId="0" applyNumberFormat="1" applyFont="1" applyFill="1" applyBorder="1" applyAlignment="1">
      <alignment horizontal="center" vertical="center"/>
    </xf>
    <xf numFmtId="2" fontId="12" fillId="6" borderId="28" xfId="0" applyNumberFormat="1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166" fontId="35" fillId="6" borderId="28" xfId="0" applyNumberFormat="1" applyFont="1" applyFill="1" applyBorder="1" applyAlignment="1">
      <alignment horizontal="center" vertical="center"/>
    </xf>
    <xf numFmtId="166" fontId="35" fillId="6" borderId="28" xfId="2" applyNumberFormat="1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 vertical="center" wrapText="1"/>
    </xf>
    <xf numFmtId="166" fontId="35" fillId="6" borderId="28" xfId="0" applyNumberFormat="1" applyFont="1" applyFill="1" applyBorder="1" applyAlignment="1">
      <alignment horizontal="center" vertical="center" wrapText="1"/>
    </xf>
    <xf numFmtId="166" fontId="35" fillId="6" borderId="38" xfId="0" applyNumberFormat="1" applyFont="1" applyFill="1" applyBorder="1" applyAlignment="1">
      <alignment horizontal="center" vertical="center"/>
    </xf>
    <xf numFmtId="166" fontId="35" fillId="6" borderId="38" xfId="2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62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70" fontId="39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6" borderId="28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 wrapText="1"/>
    </xf>
    <xf numFmtId="14" fontId="39" fillId="0" borderId="28" xfId="0" applyNumberFormat="1" applyFont="1" applyBorder="1" applyAlignment="1">
      <alignment horizontal="center" vertical="center"/>
    </xf>
    <xf numFmtId="168" fontId="39" fillId="6" borderId="28" xfId="0" applyNumberFormat="1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2" fontId="39" fillId="2" borderId="28" xfId="0" applyNumberFormat="1" applyFont="1" applyFill="1" applyBorder="1" applyAlignment="1">
      <alignment horizontal="center" vertical="center"/>
    </xf>
    <xf numFmtId="1" fontId="16" fillId="0" borderId="28" xfId="0" applyNumberFormat="1" applyFont="1" applyBorder="1" applyAlignment="1">
      <alignment horizontal="center" vertical="center"/>
    </xf>
    <xf numFmtId="2" fontId="16" fillId="0" borderId="28" xfId="0" applyNumberFormat="1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 vertical="center"/>
    </xf>
    <xf numFmtId="2" fontId="40" fillId="4" borderId="28" xfId="0" applyNumberFormat="1" applyFont="1" applyFill="1" applyBorder="1" applyAlignment="1">
      <alignment horizontal="center" vertical="center" wrapText="1"/>
    </xf>
    <xf numFmtId="2" fontId="77" fillId="4" borderId="28" xfId="0" applyNumberFormat="1" applyFont="1" applyFill="1" applyBorder="1" applyAlignment="1">
      <alignment horizontal="center" vertical="center"/>
    </xf>
    <xf numFmtId="166" fontId="77" fillId="4" borderId="28" xfId="0" applyNumberFormat="1" applyFont="1" applyFill="1" applyBorder="1" applyAlignment="1">
      <alignment horizontal="center" vertical="center"/>
    </xf>
    <xf numFmtId="166" fontId="77" fillId="2" borderId="28" xfId="0" applyNumberFormat="1" applyFont="1" applyFill="1" applyBorder="1" applyAlignment="1">
      <alignment horizontal="center" vertical="center"/>
    </xf>
    <xf numFmtId="2" fontId="78" fillId="6" borderId="28" xfId="0" applyNumberFormat="1" applyFont="1" applyFill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2" borderId="28" xfId="0" applyFont="1" applyFill="1" applyBorder="1" applyAlignment="1">
      <alignment horizontal="center" vertical="center"/>
    </xf>
    <xf numFmtId="0" fontId="40" fillId="4" borderId="28" xfId="0" applyFont="1" applyFill="1" applyBorder="1" applyAlignment="1">
      <alignment horizontal="center" vertical="center" wrapText="1"/>
    </xf>
    <xf numFmtId="168" fontId="77" fillId="4" borderId="28" xfId="0" applyNumberFormat="1" applyFont="1" applyFill="1" applyBorder="1" applyAlignment="1">
      <alignment horizontal="center" vertical="center"/>
    </xf>
    <xf numFmtId="0" fontId="77" fillId="4" borderId="28" xfId="0" applyFont="1" applyFill="1" applyBorder="1" applyAlignment="1">
      <alignment horizontal="center" vertical="center"/>
    </xf>
    <xf numFmtId="0" fontId="77" fillId="2" borderId="28" xfId="0" applyFont="1" applyFill="1" applyBorder="1" applyAlignment="1">
      <alignment horizontal="center" vertical="center"/>
    </xf>
    <xf numFmtId="168" fontId="78" fillId="6" borderId="28" xfId="0" applyNumberFormat="1" applyFont="1" applyFill="1" applyBorder="1" applyAlignment="1">
      <alignment horizontal="center" vertical="center"/>
    </xf>
    <xf numFmtId="2" fontId="40" fillId="4" borderId="28" xfId="0" applyNumberFormat="1" applyFont="1" applyFill="1" applyBorder="1" applyAlignment="1">
      <alignment horizontal="center" vertical="center"/>
    </xf>
    <xf numFmtId="0" fontId="40" fillId="2" borderId="28" xfId="0" applyFont="1" applyFill="1" applyBorder="1" applyAlignment="1">
      <alignment horizontal="center" vertical="center"/>
    </xf>
    <xf numFmtId="168" fontId="34" fillId="6" borderId="28" xfId="0" applyNumberFormat="1" applyFont="1" applyFill="1" applyBorder="1" applyAlignment="1">
      <alignment horizontal="center" vertical="center"/>
    </xf>
    <xf numFmtId="166" fontId="34" fillId="2" borderId="28" xfId="0" applyNumberFormat="1" applyFont="1" applyFill="1" applyBorder="1" applyAlignment="1">
      <alignment horizontal="center" vertical="center"/>
    </xf>
    <xf numFmtId="0" fontId="39" fillId="4" borderId="28" xfId="0" applyFont="1" applyFill="1" applyBorder="1" applyAlignment="1">
      <alignment horizontal="center" vertical="center"/>
    </xf>
    <xf numFmtId="0" fontId="79" fillId="4" borderId="28" xfId="0" applyFont="1" applyFill="1" applyBorder="1" applyAlignment="1">
      <alignment horizontal="center" vertical="center" wrapText="1"/>
    </xf>
    <xf numFmtId="0" fontId="79" fillId="0" borderId="28" xfId="0" applyFont="1" applyBorder="1" applyAlignment="1">
      <alignment horizontal="center" vertical="center" wrapText="1"/>
    </xf>
    <xf numFmtId="166" fontId="40" fillId="4" borderId="28" xfId="0" applyNumberFormat="1" applyFont="1" applyFill="1" applyBorder="1" applyAlignment="1">
      <alignment horizontal="center" vertical="center" wrapText="1"/>
    </xf>
    <xf numFmtId="170" fontId="34" fillId="0" borderId="28" xfId="0" applyNumberFormat="1" applyFont="1" applyBorder="1" applyAlignment="1">
      <alignment horizontal="center" vertical="center"/>
    </xf>
    <xf numFmtId="14" fontId="39" fillId="4" borderId="28" xfId="0" applyNumberFormat="1" applyFont="1" applyFill="1" applyBorder="1" applyAlignment="1">
      <alignment horizontal="center" vertical="center"/>
    </xf>
    <xf numFmtId="166" fontId="15" fillId="0" borderId="28" xfId="2" applyNumberFormat="1" applyFont="1" applyBorder="1" applyAlignment="1">
      <alignment horizontal="center" vertical="center"/>
    </xf>
    <xf numFmtId="166" fontId="15" fillId="2" borderId="28" xfId="2" applyNumberFormat="1" applyFont="1" applyFill="1" applyBorder="1" applyAlignment="1">
      <alignment horizontal="center" vertical="center"/>
    </xf>
    <xf numFmtId="2" fontId="39" fillId="2" borderId="35" xfId="0" applyNumberFormat="1" applyFont="1" applyFill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2" fontId="16" fillId="0" borderId="35" xfId="0" applyNumberFormat="1" applyFont="1" applyBorder="1" applyAlignment="1">
      <alignment horizontal="center" vertical="center"/>
    </xf>
    <xf numFmtId="170" fontId="39" fillId="0" borderId="38" xfId="0" applyNumberFormat="1" applyFont="1" applyBorder="1" applyAlignment="1">
      <alignment horizontal="center" vertical="center"/>
    </xf>
    <xf numFmtId="0" fontId="40" fillId="4" borderId="38" xfId="0" applyFont="1" applyFill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center" vertical="center" wrapText="1"/>
    </xf>
    <xf numFmtId="168" fontId="77" fillId="4" borderId="38" xfId="0" applyNumberFormat="1" applyFont="1" applyFill="1" applyBorder="1" applyAlignment="1">
      <alignment horizontal="center" vertical="center"/>
    </xf>
    <xf numFmtId="2" fontId="77" fillId="4" borderId="38" xfId="0" applyNumberFormat="1" applyFont="1" applyFill="1" applyBorder="1" applyAlignment="1">
      <alignment horizontal="center" vertical="center"/>
    </xf>
    <xf numFmtId="2" fontId="77" fillId="2" borderId="38" xfId="0" applyNumberFormat="1" applyFont="1" applyFill="1" applyBorder="1" applyAlignment="1">
      <alignment horizontal="center" vertical="center"/>
    </xf>
    <xf numFmtId="168" fontId="78" fillId="6" borderId="38" xfId="0" applyNumberFormat="1" applyFont="1" applyFill="1" applyBorder="1" applyAlignment="1">
      <alignment horizontal="center" vertical="center"/>
    </xf>
    <xf numFmtId="2" fontId="78" fillId="0" borderId="38" xfId="0" applyNumberFormat="1" applyFont="1" applyBorder="1" applyAlignment="1">
      <alignment horizontal="center" vertical="center"/>
    </xf>
    <xf numFmtId="2" fontId="78" fillId="2" borderId="38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2" fontId="40" fillId="0" borderId="28" xfId="0" applyNumberFormat="1" applyFont="1" applyBorder="1" applyAlignment="1">
      <alignment horizontal="center" vertical="center" wrapText="1"/>
    </xf>
    <xf numFmtId="2" fontId="77" fillId="0" borderId="28" xfId="0" applyNumberFormat="1" applyFont="1" applyBorder="1" applyAlignment="1">
      <alignment horizontal="center" vertical="center"/>
    </xf>
    <xf numFmtId="166" fontId="77" fillId="0" borderId="28" xfId="0" applyNumberFormat="1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168" fontId="77" fillId="0" borderId="28" xfId="0" applyNumberFormat="1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166" fontId="40" fillId="0" borderId="28" xfId="0" applyNumberFormat="1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/>
    </xf>
    <xf numFmtId="170" fontId="39" fillId="0" borderId="39" xfId="0" applyNumberFormat="1" applyFont="1" applyBorder="1" applyAlignment="1">
      <alignment horizontal="center" vertical="center"/>
    </xf>
    <xf numFmtId="0" fontId="40" fillId="4" borderId="39" xfId="0" applyFont="1" applyFill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8" fontId="77" fillId="0" borderId="39" xfId="0" applyNumberFormat="1" applyFont="1" applyBorder="1" applyAlignment="1">
      <alignment horizontal="center" vertical="center"/>
    </xf>
    <xf numFmtId="2" fontId="77" fillId="0" borderId="39" xfId="0" applyNumberFormat="1" applyFont="1" applyBorder="1" applyAlignment="1">
      <alignment horizontal="center" vertical="center"/>
    </xf>
    <xf numFmtId="2" fontId="77" fillId="2" borderId="39" xfId="0" applyNumberFormat="1" applyFont="1" applyFill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/>
    </xf>
    <xf numFmtId="2" fontId="80" fillId="4" borderId="28" xfId="0" applyNumberFormat="1" applyFont="1" applyFill="1" applyBorder="1" applyAlignment="1">
      <alignment horizontal="center" vertical="center"/>
    </xf>
    <xf numFmtId="166" fontId="80" fillId="4" borderId="28" xfId="0" applyNumberFormat="1" applyFont="1" applyFill="1" applyBorder="1" applyAlignment="1">
      <alignment horizontal="center" vertical="center"/>
    </xf>
    <xf numFmtId="166" fontId="80" fillId="2" borderId="0" xfId="0" applyNumberFormat="1" applyFont="1" applyFill="1" applyAlignment="1">
      <alignment horizontal="center" vertical="center"/>
    </xf>
    <xf numFmtId="1" fontId="80" fillId="4" borderId="28" xfId="0" applyNumberFormat="1" applyFont="1" applyFill="1" applyBorder="1" applyAlignment="1">
      <alignment horizontal="center" vertical="center"/>
    </xf>
    <xf numFmtId="0" fontId="80" fillId="4" borderId="28" xfId="0" applyFont="1" applyFill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0" fontId="81" fillId="0" borderId="55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63" xfId="0" applyFont="1" applyBorder="1" applyAlignment="1">
      <alignment horizontal="center" vertical="center" wrapText="1"/>
    </xf>
    <xf numFmtId="0" fontId="81" fillId="2" borderId="63" xfId="0" applyFont="1" applyFill="1" applyBorder="1" applyAlignment="1">
      <alignment horizontal="center" vertical="center" wrapText="1"/>
    </xf>
    <xf numFmtId="2" fontId="82" fillId="0" borderId="13" xfId="0" applyNumberFormat="1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2" fontId="81" fillId="0" borderId="14" xfId="0" applyNumberFormat="1" applyFont="1" applyBorder="1" applyAlignment="1">
      <alignment horizontal="center" vertical="center" wrapText="1"/>
    </xf>
    <xf numFmtId="2" fontId="81" fillId="0" borderId="15" xfId="0" applyNumberFormat="1" applyFont="1" applyBorder="1" applyAlignment="1">
      <alignment horizontal="center" vertical="center" wrapText="1"/>
    </xf>
    <xf numFmtId="2" fontId="81" fillId="2" borderId="10" xfId="0" applyNumberFormat="1" applyFont="1" applyFill="1" applyBorder="1" applyAlignment="1">
      <alignment horizontal="center" vertical="center" wrapText="1"/>
    </xf>
    <xf numFmtId="0" fontId="83" fillId="2" borderId="0" xfId="0" applyFont="1" applyFill="1"/>
    <xf numFmtId="0" fontId="83" fillId="0" borderId="0" xfId="0" applyFont="1"/>
    <xf numFmtId="0" fontId="81" fillId="0" borderId="26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0" fontId="82" fillId="0" borderId="47" xfId="0" applyFont="1" applyBorder="1" applyAlignment="1">
      <alignment horizontal="center" vertical="center" wrapText="1"/>
    </xf>
    <xf numFmtId="0" fontId="81" fillId="0" borderId="23" xfId="0" applyFont="1" applyBorder="1" applyAlignment="1">
      <alignment horizontal="center" vertical="center" wrapText="1"/>
    </xf>
    <xf numFmtId="2" fontId="82" fillId="0" borderId="35" xfId="0" applyNumberFormat="1" applyFont="1" applyBorder="1" applyAlignment="1">
      <alignment horizontal="center" vertical="center"/>
    </xf>
    <xf numFmtId="2" fontId="82" fillId="0" borderId="35" xfId="0" applyNumberFormat="1" applyFont="1" applyBorder="1" applyAlignment="1">
      <alignment horizontal="center" vertical="center" wrapText="1"/>
    </xf>
    <xf numFmtId="2" fontId="81" fillId="0" borderId="35" xfId="0" applyNumberFormat="1" applyFont="1" applyBorder="1" applyAlignment="1">
      <alignment horizontal="center" vertical="center"/>
    </xf>
    <xf numFmtId="0" fontId="81" fillId="0" borderId="35" xfId="0" applyFont="1" applyBorder="1" applyAlignment="1">
      <alignment horizontal="center" vertical="center" wrapText="1"/>
    </xf>
    <xf numFmtId="0" fontId="81" fillId="2" borderId="0" xfId="0" applyFont="1" applyFill="1" applyAlignment="1">
      <alignment horizontal="center" vertical="center" wrapText="1"/>
    </xf>
    <xf numFmtId="2" fontId="82" fillId="0" borderId="9" xfId="0" applyNumberFormat="1" applyFont="1" applyBorder="1" applyAlignment="1">
      <alignment horizontal="center" vertical="center" wrapText="1"/>
    </xf>
    <xf numFmtId="2" fontId="82" fillId="0" borderId="9" xfId="0" applyNumberFormat="1" applyFont="1" applyBorder="1" applyAlignment="1">
      <alignment horizontal="center" vertical="center"/>
    </xf>
    <xf numFmtId="1" fontId="82" fillId="0" borderId="9" xfId="0" applyNumberFormat="1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 wrapText="1"/>
    </xf>
    <xf numFmtId="2" fontId="81" fillId="0" borderId="54" xfId="0" applyNumberFormat="1" applyFont="1" applyBorder="1" applyAlignment="1">
      <alignment horizontal="center" vertical="center" wrapText="1"/>
    </xf>
    <xf numFmtId="2" fontId="81" fillId="0" borderId="21" xfId="0" applyNumberFormat="1" applyFont="1" applyBorder="1" applyAlignment="1">
      <alignment horizontal="center" vertical="center" wrapText="1"/>
    </xf>
    <xf numFmtId="2" fontId="81" fillId="2" borderId="55" xfId="0" applyNumberFormat="1" applyFont="1" applyFill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/>
    </xf>
    <xf numFmtId="0" fontId="84" fillId="0" borderId="28" xfId="0" applyFont="1" applyBorder="1" applyAlignment="1">
      <alignment horizontal="center" vertical="center"/>
    </xf>
    <xf numFmtId="0" fontId="85" fillId="0" borderId="28" xfId="0" applyFont="1" applyBorder="1" applyAlignment="1">
      <alignment horizontal="center" vertical="center"/>
    </xf>
    <xf numFmtId="0" fontId="85" fillId="6" borderId="28" xfId="0" applyFont="1" applyFill="1" applyBorder="1" applyAlignment="1">
      <alignment horizontal="center" vertical="center"/>
    </xf>
    <xf numFmtId="0" fontId="86" fillId="0" borderId="28" xfId="0" applyFont="1" applyBorder="1" applyAlignment="1">
      <alignment horizontal="center" vertical="center"/>
    </xf>
    <xf numFmtId="0" fontId="86" fillId="6" borderId="28" xfId="0" applyFont="1" applyFill="1" applyBorder="1" applyAlignment="1">
      <alignment horizontal="center" vertical="center"/>
    </xf>
    <xf numFmtId="0" fontId="86" fillId="0" borderId="28" xfId="0" applyFont="1" applyBorder="1" applyAlignment="1">
      <alignment horizontal="center" vertical="center" wrapText="1"/>
    </xf>
    <xf numFmtId="14" fontId="86" fillId="0" borderId="28" xfId="0" applyNumberFormat="1" applyFont="1" applyBorder="1" applyAlignment="1">
      <alignment horizontal="center" vertical="center"/>
    </xf>
    <xf numFmtId="166" fontId="86" fillId="0" borderId="28" xfId="0" applyNumberFormat="1" applyFont="1" applyBorder="1" applyAlignment="1">
      <alignment horizontal="center" vertical="center" wrapText="1"/>
    </xf>
    <xf numFmtId="168" fontId="87" fillId="6" borderId="28" xfId="0" applyNumberFormat="1" applyFont="1" applyFill="1" applyBorder="1" applyAlignment="1">
      <alignment horizontal="center" vertical="center"/>
    </xf>
    <xf numFmtId="166" fontId="87" fillId="0" borderId="28" xfId="0" applyNumberFormat="1" applyFont="1" applyBorder="1" applyAlignment="1">
      <alignment horizontal="center" vertical="center"/>
    </xf>
    <xf numFmtId="166" fontId="86" fillId="0" borderId="28" xfId="0" applyNumberFormat="1" applyFont="1" applyBorder="1" applyAlignment="1">
      <alignment horizontal="center" vertical="center"/>
    </xf>
    <xf numFmtId="166" fontId="86" fillId="2" borderId="28" xfId="0" applyNumberFormat="1" applyFont="1" applyFill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/>
    </xf>
    <xf numFmtId="1" fontId="82" fillId="0" borderId="28" xfId="0" applyNumberFormat="1" applyFont="1" applyBorder="1" applyAlignment="1">
      <alignment horizontal="center" vertical="center"/>
    </xf>
    <xf numFmtId="2" fontId="82" fillId="2" borderId="28" xfId="0" applyNumberFormat="1" applyFont="1" applyFill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6" fillId="4" borderId="28" xfId="0" applyFont="1" applyFill="1" applyBorder="1" applyAlignment="1">
      <alignment horizontal="center" vertical="center"/>
    </xf>
    <xf numFmtId="2" fontId="87" fillId="4" borderId="28" xfId="0" applyNumberFormat="1" applyFont="1" applyFill="1" applyBorder="1" applyAlignment="1">
      <alignment horizontal="center" vertical="center"/>
    </xf>
    <xf numFmtId="166" fontId="87" fillId="4" borderId="28" xfId="0" applyNumberFormat="1" applyFont="1" applyFill="1" applyBorder="1" applyAlignment="1">
      <alignment horizontal="center" vertical="center"/>
    </xf>
    <xf numFmtId="1" fontId="82" fillId="4" borderId="28" xfId="0" applyNumberFormat="1" applyFont="1" applyFill="1" applyBorder="1" applyAlignment="1">
      <alignment horizontal="center" vertical="center"/>
    </xf>
    <xf numFmtId="2" fontId="82" fillId="4" borderId="28" xfId="0" applyNumberFormat="1" applyFont="1" applyFill="1" applyBorder="1" applyAlignment="1">
      <alignment horizontal="center" vertical="center"/>
    </xf>
    <xf numFmtId="0" fontId="82" fillId="4" borderId="28" xfId="0" applyFont="1" applyFill="1" applyBorder="1" applyAlignment="1">
      <alignment horizontal="center" vertical="center"/>
    </xf>
    <xf numFmtId="167" fontId="85" fillId="0" borderId="28" xfId="2" applyNumberFormat="1" applyFont="1" applyBorder="1" applyAlignment="1">
      <alignment horizontal="center" vertical="center"/>
    </xf>
    <xf numFmtId="164" fontId="85" fillId="0" borderId="28" xfId="2" applyFont="1" applyBorder="1" applyAlignment="1">
      <alignment horizontal="center" vertical="center"/>
    </xf>
    <xf numFmtId="164" fontId="85" fillId="0" borderId="28" xfId="2" applyFont="1" applyBorder="1" applyAlignment="1">
      <alignment horizontal="center" vertical="center" wrapText="1"/>
    </xf>
    <xf numFmtId="165" fontId="85" fillId="0" borderId="28" xfId="2" applyNumberFormat="1" applyFont="1" applyBorder="1" applyAlignment="1">
      <alignment horizontal="center" vertical="center"/>
    </xf>
    <xf numFmtId="166" fontId="85" fillId="0" borderId="28" xfId="2" applyNumberFormat="1" applyFont="1" applyBorder="1" applyAlignment="1">
      <alignment horizontal="center" vertical="center"/>
    </xf>
    <xf numFmtId="2" fontId="85" fillId="0" borderId="28" xfId="0" applyNumberFormat="1" applyFont="1" applyBorder="1" applyAlignment="1">
      <alignment horizontal="center" vertical="center"/>
    </xf>
    <xf numFmtId="166" fontId="88" fillId="0" borderId="28" xfId="2" applyNumberFormat="1" applyFont="1" applyBorder="1" applyAlignment="1">
      <alignment horizontal="center" vertical="center"/>
    </xf>
    <xf numFmtId="166" fontId="85" fillId="2" borderId="28" xfId="2" applyNumberFormat="1" applyFont="1" applyFill="1" applyBorder="1" applyAlignment="1">
      <alignment horizontal="center" vertical="center"/>
    </xf>
    <xf numFmtId="22" fontId="85" fillId="0" borderId="28" xfId="0" applyNumberFormat="1" applyFont="1" applyBorder="1" applyAlignment="1">
      <alignment horizontal="center" vertical="center"/>
    </xf>
    <xf numFmtId="14" fontId="85" fillId="0" borderId="28" xfId="0" applyNumberFormat="1" applyFont="1" applyBorder="1" applyAlignment="1">
      <alignment horizontal="center" vertical="center"/>
    </xf>
    <xf numFmtId="166" fontId="85" fillId="6" borderId="28" xfId="0" applyNumberFormat="1" applyFont="1" applyFill="1" applyBorder="1" applyAlignment="1">
      <alignment horizontal="center" vertical="center"/>
    </xf>
    <xf numFmtId="2" fontId="88" fillId="6" borderId="28" xfId="0" applyNumberFormat="1" applyFont="1" applyFill="1" applyBorder="1" applyAlignment="1">
      <alignment horizontal="center" vertical="center"/>
    </xf>
    <xf numFmtId="166" fontId="88" fillId="0" borderId="28" xfId="0" applyNumberFormat="1" applyFont="1" applyBorder="1" applyAlignment="1">
      <alignment horizontal="center" vertical="center"/>
    </xf>
    <xf numFmtId="2" fontId="30" fillId="6" borderId="28" xfId="0" applyNumberFormat="1" applyFont="1" applyFill="1" applyBorder="1" applyAlignment="1">
      <alignment horizontal="center" vertical="center"/>
    </xf>
    <xf numFmtId="2" fontId="30" fillId="2" borderId="28" xfId="0" applyNumberFormat="1" applyFont="1" applyFill="1" applyBorder="1" applyAlignment="1">
      <alignment horizontal="center" vertical="center"/>
    </xf>
    <xf numFmtId="168" fontId="88" fillId="6" borderId="28" xfId="0" applyNumberFormat="1" applyFont="1" applyFill="1" applyBorder="1" applyAlignment="1">
      <alignment horizontal="center" vertical="center"/>
    </xf>
    <xf numFmtId="170" fontId="86" fillId="0" borderId="28" xfId="0" applyNumberFormat="1" applyFont="1" applyBorder="1" applyAlignment="1">
      <alignment horizontal="center" vertical="center"/>
    </xf>
    <xf numFmtId="0" fontId="85" fillId="4" borderId="28" xfId="0" applyFont="1" applyFill="1" applyBorder="1" applyAlignment="1">
      <alignment horizontal="center" vertical="center"/>
    </xf>
    <xf numFmtId="168" fontId="87" fillId="4" borderId="28" xfId="0" applyNumberFormat="1" applyFont="1" applyFill="1" applyBorder="1" applyAlignment="1">
      <alignment horizontal="center" vertical="center"/>
    </xf>
    <xf numFmtId="2" fontId="85" fillId="6" borderId="28" xfId="0" applyNumberFormat="1" applyFont="1" applyFill="1" applyBorder="1" applyAlignment="1">
      <alignment horizontal="center" vertical="center"/>
    </xf>
    <xf numFmtId="164" fontId="85" fillId="5" borderId="28" xfId="2" applyFont="1" applyFill="1" applyBorder="1" applyAlignment="1">
      <alignment horizontal="center" vertical="center"/>
    </xf>
    <xf numFmtId="165" fontId="85" fillId="0" borderId="28" xfId="2" applyNumberFormat="1" applyFont="1" applyBorder="1" applyAlignment="1">
      <alignment horizontal="center" vertical="center" wrapText="1"/>
    </xf>
    <xf numFmtId="170" fontId="85" fillId="0" borderId="28" xfId="0" applyNumberFormat="1" applyFont="1" applyBorder="1" applyAlignment="1">
      <alignment horizontal="center" vertical="center"/>
    </xf>
    <xf numFmtId="168" fontId="85" fillId="6" borderId="28" xfId="0" applyNumberFormat="1" applyFont="1" applyFill="1" applyBorder="1" applyAlignment="1">
      <alignment horizontal="center" vertical="center"/>
    </xf>
    <xf numFmtId="168" fontId="86" fillId="6" borderId="28" xfId="0" applyNumberFormat="1" applyFont="1" applyFill="1" applyBorder="1" applyAlignment="1">
      <alignment horizontal="center" vertical="center"/>
    </xf>
    <xf numFmtId="0" fontId="87" fillId="0" borderId="28" xfId="0" applyFont="1" applyBorder="1" applyAlignment="1">
      <alignment horizontal="center" vertical="center"/>
    </xf>
    <xf numFmtId="0" fontId="86" fillId="2" borderId="28" xfId="0" applyFont="1" applyFill="1" applyBorder="1" applyAlignment="1">
      <alignment horizontal="center" vertical="center"/>
    </xf>
    <xf numFmtId="2" fontId="82" fillId="2" borderId="35" xfId="0" applyNumberFormat="1" applyFont="1" applyFill="1" applyBorder="1" applyAlignment="1">
      <alignment horizontal="center" vertical="center"/>
    </xf>
    <xf numFmtId="0" fontId="82" fillId="0" borderId="35" xfId="0" applyFont="1" applyBorder="1" applyAlignment="1">
      <alignment horizontal="center" vertical="center"/>
    </xf>
    <xf numFmtId="1" fontId="82" fillId="0" borderId="35" xfId="0" applyNumberFormat="1" applyFont="1" applyBorder="1" applyAlignment="1">
      <alignment horizontal="center" vertical="center"/>
    </xf>
    <xf numFmtId="0" fontId="84" fillId="0" borderId="38" xfId="0" applyFont="1" applyBorder="1" applyAlignment="1">
      <alignment horizontal="center" vertical="center"/>
    </xf>
    <xf numFmtId="0" fontId="85" fillId="0" borderId="38" xfId="0" applyFont="1" applyBorder="1" applyAlignment="1">
      <alignment horizontal="center" vertical="center"/>
    </xf>
    <xf numFmtId="0" fontId="86" fillId="4" borderId="38" xfId="0" applyFont="1" applyFill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 wrapText="1"/>
    </xf>
    <xf numFmtId="14" fontId="86" fillId="0" borderId="38" xfId="0" applyNumberFormat="1" applyFont="1" applyBorder="1" applyAlignment="1">
      <alignment horizontal="center" vertical="center"/>
    </xf>
    <xf numFmtId="166" fontId="86" fillId="0" borderId="38" xfId="0" applyNumberFormat="1" applyFont="1" applyBorder="1" applyAlignment="1">
      <alignment horizontal="center" vertical="center" wrapText="1"/>
    </xf>
    <xf numFmtId="168" fontId="87" fillId="4" borderId="38" xfId="0" applyNumberFormat="1" applyFont="1" applyFill="1" applyBorder="1" applyAlignment="1">
      <alignment horizontal="center" vertical="center"/>
    </xf>
    <xf numFmtId="166" fontId="87" fillId="4" borderId="38" xfId="0" applyNumberFormat="1" applyFont="1" applyFill="1" applyBorder="1" applyAlignment="1">
      <alignment horizontal="center" vertical="center"/>
    </xf>
    <xf numFmtId="166" fontId="86" fillId="0" borderId="38" xfId="0" applyNumberFormat="1" applyFont="1" applyBorder="1" applyAlignment="1">
      <alignment horizontal="center" vertical="center"/>
    </xf>
    <xf numFmtId="166" fontId="86" fillId="2" borderId="0" xfId="0" applyNumberFormat="1" applyFont="1" applyFill="1" applyAlignment="1">
      <alignment horizontal="center" vertical="center"/>
    </xf>
    <xf numFmtId="2" fontId="82" fillId="0" borderId="0" xfId="0" applyNumberFormat="1" applyFont="1" applyAlignment="1">
      <alignment horizontal="center" vertical="center"/>
    </xf>
    <xf numFmtId="1" fontId="82" fillId="4" borderId="0" xfId="0" applyNumberFormat="1" applyFont="1" applyFill="1" applyAlignment="1">
      <alignment horizontal="center" vertical="center"/>
    </xf>
    <xf numFmtId="2" fontId="82" fillId="4" borderId="0" xfId="0" applyNumberFormat="1" applyFont="1" applyFill="1" applyAlignment="1">
      <alignment horizontal="center" vertical="center"/>
    </xf>
    <xf numFmtId="2" fontId="82" fillId="2" borderId="0" xfId="0" applyNumberFormat="1" applyFont="1" applyFill="1" applyAlignment="1">
      <alignment horizontal="center" vertical="center"/>
    </xf>
    <xf numFmtId="168" fontId="87" fillId="6" borderId="38" xfId="0" applyNumberFormat="1" applyFont="1" applyFill="1" applyBorder="1" applyAlignment="1">
      <alignment horizontal="center" vertical="center"/>
    </xf>
    <xf numFmtId="166" fontId="87" fillId="0" borderId="38" xfId="0" applyNumberFormat="1" applyFont="1" applyBorder="1" applyAlignment="1">
      <alignment horizontal="center" vertical="center"/>
    </xf>
    <xf numFmtId="1" fontId="82" fillId="0" borderId="0" xfId="0" applyNumberFormat="1" applyFont="1" applyAlignment="1">
      <alignment horizontal="center" vertical="center"/>
    </xf>
    <xf numFmtId="2" fontId="87" fillId="6" borderId="28" xfId="0" applyNumberFormat="1" applyFont="1" applyFill="1" applyBorder="1" applyAlignment="1">
      <alignment horizontal="center" vertical="center"/>
    </xf>
    <xf numFmtId="166" fontId="87" fillId="6" borderId="28" xfId="0" applyNumberFormat="1" applyFont="1" applyFill="1" applyBorder="1" applyAlignment="1">
      <alignment horizontal="center" vertical="center"/>
    </xf>
    <xf numFmtId="1" fontId="82" fillId="6" borderId="28" xfId="0" applyNumberFormat="1" applyFont="1" applyFill="1" applyBorder="1" applyAlignment="1">
      <alignment horizontal="center" vertical="center"/>
    </xf>
    <xf numFmtId="2" fontId="82" fillId="6" borderId="28" xfId="0" applyNumberFormat="1" applyFont="1" applyFill="1" applyBorder="1" applyAlignment="1">
      <alignment horizontal="center" vertical="center"/>
    </xf>
    <xf numFmtId="0" fontId="82" fillId="6" borderId="28" xfId="0" applyFont="1" applyFill="1" applyBorder="1" applyAlignment="1">
      <alignment horizontal="center" vertical="center"/>
    </xf>
    <xf numFmtId="1" fontId="82" fillId="6" borderId="35" xfId="0" applyNumberFormat="1" applyFont="1" applyFill="1" applyBorder="1" applyAlignment="1">
      <alignment horizontal="center" vertical="center"/>
    </xf>
    <xf numFmtId="2" fontId="82" fillId="0" borderId="30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2" fontId="82" fillId="2" borderId="29" xfId="0" applyNumberFormat="1" applyFont="1" applyFill="1" applyBorder="1" applyAlignment="1">
      <alignment horizontal="center" vertical="center"/>
    </xf>
    <xf numFmtId="166" fontId="86" fillId="2" borderId="35" xfId="0" applyNumberFormat="1" applyFont="1" applyFill="1" applyBorder="1" applyAlignment="1">
      <alignment horizontal="center" vertical="center"/>
    </xf>
    <xf numFmtId="2" fontId="82" fillId="0" borderId="37" xfId="0" applyNumberFormat="1" applyFont="1" applyBorder="1" applyAlignment="1">
      <alignment horizontal="center" vertical="center"/>
    </xf>
    <xf numFmtId="2" fontId="82" fillId="0" borderId="36" xfId="0" applyNumberFormat="1" applyFont="1" applyBorder="1" applyAlignment="1">
      <alignment horizontal="center" vertical="center"/>
    </xf>
    <xf numFmtId="2" fontId="82" fillId="2" borderId="36" xfId="0" applyNumberFormat="1" applyFont="1" applyFill="1" applyBorder="1" applyAlignment="1">
      <alignment horizontal="center" vertical="center"/>
    </xf>
    <xf numFmtId="0" fontId="84" fillId="0" borderId="39" xfId="0" applyFont="1" applyBorder="1" applyAlignment="1">
      <alignment horizontal="center" vertical="center"/>
    </xf>
    <xf numFmtId="0" fontId="85" fillId="0" borderId="39" xfId="0" applyFont="1" applyBorder="1" applyAlignment="1">
      <alignment horizontal="center" vertical="center"/>
    </xf>
    <xf numFmtId="0" fontId="86" fillId="6" borderId="39" xfId="0" applyFont="1" applyFill="1" applyBorder="1" applyAlignment="1">
      <alignment horizontal="center" vertical="center"/>
    </xf>
    <xf numFmtId="0" fontId="86" fillId="0" borderId="39" xfId="0" applyFont="1" applyBorder="1" applyAlignment="1">
      <alignment horizontal="center" vertical="center"/>
    </xf>
    <xf numFmtId="0" fontId="86" fillId="0" borderId="39" xfId="0" applyFont="1" applyBorder="1" applyAlignment="1">
      <alignment horizontal="center" vertical="center" wrapText="1"/>
    </xf>
    <xf numFmtId="14" fontId="86" fillId="0" borderId="39" xfId="0" applyNumberFormat="1" applyFont="1" applyBorder="1" applyAlignment="1">
      <alignment horizontal="center" vertical="center"/>
    </xf>
    <xf numFmtId="166" fontId="86" fillId="0" borderId="39" xfId="0" applyNumberFormat="1" applyFont="1" applyBorder="1" applyAlignment="1">
      <alignment horizontal="center" vertical="center" wrapText="1"/>
    </xf>
    <xf numFmtId="168" fontId="87" fillId="6" borderId="39" xfId="0" applyNumberFormat="1" applyFont="1" applyFill="1" applyBorder="1" applyAlignment="1">
      <alignment horizontal="center" vertical="center"/>
    </xf>
    <xf numFmtId="166" fontId="87" fillId="6" borderId="39" xfId="0" applyNumberFormat="1" applyFont="1" applyFill="1" applyBorder="1" applyAlignment="1">
      <alignment horizontal="center" vertical="center"/>
    </xf>
    <xf numFmtId="166" fontId="86" fillId="0" borderId="39" xfId="0" applyNumberFormat="1" applyFont="1" applyBorder="1" applyAlignment="1">
      <alignment horizontal="center" vertical="center"/>
    </xf>
    <xf numFmtId="166" fontId="86" fillId="2" borderId="39" xfId="0" applyNumberFormat="1" applyFont="1" applyFill="1" applyBorder="1" applyAlignment="1">
      <alignment horizontal="center" vertical="center"/>
    </xf>
    <xf numFmtId="0" fontId="82" fillId="6" borderId="35" xfId="0" applyFont="1" applyFill="1" applyBorder="1" applyAlignment="1">
      <alignment horizontal="center" vertical="center"/>
    </xf>
    <xf numFmtId="0" fontId="83" fillId="4" borderId="28" xfId="0" applyFont="1" applyFill="1" applyBorder="1"/>
    <xf numFmtId="2" fontId="83" fillId="4" borderId="28" xfId="0" applyNumberFormat="1" applyFont="1" applyFill="1" applyBorder="1" applyAlignment="1">
      <alignment horizontal="center" vertical="center"/>
    </xf>
    <xf numFmtId="166" fontId="83" fillId="4" borderId="28" xfId="0" applyNumberFormat="1" applyFont="1" applyFill="1" applyBorder="1" applyAlignment="1">
      <alignment horizontal="center" vertical="center"/>
    </xf>
    <xf numFmtId="0" fontId="83" fillId="2" borderId="28" xfId="0" applyFont="1" applyFill="1" applyBorder="1"/>
    <xf numFmtId="1" fontId="83" fillId="4" borderId="28" xfId="0" applyNumberFormat="1" applyFont="1" applyFill="1" applyBorder="1" applyAlignment="1">
      <alignment horizontal="center" vertical="center"/>
    </xf>
    <xf numFmtId="0" fontId="83" fillId="4" borderId="0" xfId="0" applyFont="1" applyFill="1"/>
    <xf numFmtId="168" fontId="17" fillId="4" borderId="28" xfId="0" applyNumberFormat="1" applyFont="1" applyFill="1" applyBorder="1" applyAlignment="1">
      <alignment horizontal="center" vertical="center"/>
    </xf>
    <xf numFmtId="166" fontId="17" fillId="2" borderId="28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8" fontId="15" fillId="6" borderId="28" xfId="0" applyNumberFormat="1" applyFont="1" applyFill="1" applyBorder="1" applyAlignment="1">
      <alignment horizontal="center" vertical="center"/>
    </xf>
    <xf numFmtId="166" fontId="15" fillId="0" borderId="28" xfId="0" applyNumberFormat="1" applyFont="1" applyBorder="1" applyAlignment="1">
      <alignment horizontal="center" vertical="center"/>
    </xf>
    <xf numFmtId="166" fontId="15" fillId="2" borderId="28" xfId="0" applyNumberFormat="1" applyFont="1" applyFill="1" applyBorder="1" applyAlignment="1">
      <alignment horizontal="center" vertical="center"/>
    </xf>
    <xf numFmtId="2" fontId="35" fillId="4" borderId="28" xfId="0" applyNumberFormat="1" applyFont="1" applyFill="1" applyBorder="1" applyAlignment="1">
      <alignment horizontal="center" vertical="center"/>
    </xf>
    <xf numFmtId="166" fontId="17" fillId="4" borderId="28" xfId="2" applyNumberFormat="1" applyFont="1" applyFill="1" applyBorder="1" applyAlignment="1">
      <alignment horizontal="center" vertical="center"/>
    </xf>
    <xf numFmtId="166" fontId="17" fillId="2" borderId="28" xfId="2" applyNumberFormat="1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34" fillId="8" borderId="28" xfId="0" applyFont="1" applyFill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/>
    </xf>
    <xf numFmtId="0" fontId="34" fillId="9" borderId="28" xfId="0" applyFont="1" applyFill="1" applyBorder="1" applyAlignment="1">
      <alignment horizontal="center" vertical="center"/>
    </xf>
    <xf numFmtId="168" fontId="15" fillId="4" borderId="28" xfId="0" applyNumberFormat="1" applyFont="1" applyFill="1" applyBorder="1" applyAlignment="1">
      <alignment horizontal="center" vertical="center"/>
    </xf>
    <xf numFmtId="166" fontId="15" fillId="4" borderId="28" xfId="0" applyNumberFormat="1" applyFont="1" applyFill="1" applyBorder="1" applyAlignment="1">
      <alignment horizontal="center" vertical="center"/>
    </xf>
    <xf numFmtId="168" fontId="15" fillId="0" borderId="28" xfId="0" applyNumberFormat="1" applyFont="1" applyBorder="1" applyAlignment="1">
      <alignment horizontal="center" vertical="center"/>
    </xf>
    <xf numFmtId="22" fontId="34" fillId="0" borderId="38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6" borderId="56" xfId="0" applyFont="1" applyFill="1" applyBorder="1" applyAlignment="1">
      <alignment horizontal="center" vertical="center"/>
    </xf>
    <xf numFmtId="168" fontId="15" fillId="6" borderId="38" xfId="0" applyNumberFormat="1" applyFont="1" applyFill="1" applyBorder="1" applyAlignment="1">
      <alignment horizontal="center" vertical="center"/>
    </xf>
    <xf numFmtId="166" fontId="15" fillId="0" borderId="38" xfId="0" applyNumberFormat="1" applyFont="1" applyBorder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17" fillId="2" borderId="35" xfId="0" applyNumberFormat="1" applyFont="1" applyFill="1" applyBorder="1" applyAlignment="1">
      <alignment horizontal="center" vertical="center"/>
    </xf>
    <xf numFmtId="2" fontId="12" fillId="0" borderId="35" xfId="0" applyNumberFormat="1" applyFont="1" applyBorder="1" applyAlignment="1">
      <alignment horizontal="center" vertical="center"/>
    </xf>
    <xf numFmtId="2" fontId="34" fillId="4" borderId="38" xfId="0" applyNumberFormat="1" applyFont="1" applyFill="1" applyBorder="1" applyAlignment="1">
      <alignment horizontal="center" vertical="center"/>
    </xf>
    <xf numFmtId="166" fontId="15" fillId="2" borderId="38" xfId="0" applyNumberFormat="1" applyFont="1" applyFill="1" applyBorder="1" applyAlignment="1">
      <alignment horizontal="center" vertical="center"/>
    </xf>
  </cellXfs>
  <cellStyles count="4">
    <cellStyle name="Excel Built-in Normal" xfId="1" xr:uid="{78B2458D-D1F1-4B51-8450-D6B1C2EB119E}"/>
    <cellStyle name="Excel Built-in Normal 2" xfId="2" xr:uid="{4C260C87-43E1-4178-8BCC-DFE5791054E8}"/>
    <cellStyle name="Normal" xfId="0" builtinId="0"/>
    <cellStyle name="Normal 2 30 2 4" xfId="3" xr:uid="{E410985E-760D-4D56-8E4F-0EB0DB69DA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080E-9A58-4925-8F57-DB589B082013}">
  <dimension ref="A1:AG133"/>
  <sheetViews>
    <sheetView zoomScale="40" zoomScaleNormal="40" workbookViewId="0">
      <selection activeCell="Y18" sqref="Y18"/>
    </sheetView>
  </sheetViews>
  <sheetFormatPr defaultColWidth="9.109375" defaultRowHeight="14.4"/>
  <cols>
    <col min="1" max="1" width="7.88671875" customWidth="1"/>
    <col min="2" max="2" width="20" customWidth="1"/>
    <col min="3" max="3" width="9.6640625" customWidth="1"/>
    <col min="4" max="4" width="44.109375" customWidth="1"/>
    <col min="5" max="5" width="10.6640625" customWidth="1"/>
    <col min="6" max="6" width="8.88671875" customWidth="1"/>
    <col min="7" max="7" width="29" hidden="1" customWidth="1"/>
    <col min="8" max="8" width="20.6640625" hidden="1" customWidth="1"/>
    <col min="9" max="9" width="21.5546875" hidden="1" customWidth="1"/>
    <col min="10" max="11" width="21.5546875" customWidth="1"/>
    <col min="12" max="12" width="22.33203125" customWidth="1"/>
    <col min="13" max="13" width="3.6640625" style="77" customWidth="1"/>
    <col min="14" max="20" width="12.33203125" customWidth="1"/>
    <col min="21" max="21" width="3.6640625" style="77" customWidth="1"/>
    <col min="22" max="28" width="12.6640625" customWidth="1"/>
    <col min="29" max="32" width="14.33203125" hidden="1" customWidth="1"/>
    <col min="33" max="33" width="3.44140625" style="77" customWidth="1"/>
  </cols>
  <sheetData>
    <row r="1" spans="1:33" ht="35.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4"/>
      <c r="P1" s="4"/>
      <c r="Q1" s="4"/>
      <c r="R1" s="4"/>
      <c r="S1" s="4"/>
      <c r="T1" s="5"/>
      <c r="U1" s="6"/>
      <c r="V1" s="7"/>
      <c r="W1" s="7"/>
      <c r="X1" s="8"/>
      <c r="Y1" s="8"/>
      <c r="Z1" s="9"/>
      <c r="AA1" s="10"/>
      <c r="AB1" s="5"/>
      <c r="AC1" s="11"/>
      <c r="AD1" s="10"/>
      <c r="AE1" s="10"/>
      <c r="AF1" s="10"/>
      <c r="AG1" s="12"/>
    </row>
    <row r="2" spans="1:33" ht="35.4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2"/>
      <c r="N2" s="10"/>
      <c r="O2" s="10"/>
      <c r="P2" s="10"/>
      <c r="Q2" s="10"/>
      <c r="R2" s="10"/>
      <c r="S2" s="10"/>
      <c r="T2" s="15"/>
      <c r="U2" s="16"/>
      <c r="V2" s="17"/>
      <c r="W2" s="17"/>
      <c r="X2" s="11"/>
      <c r="Y2" s="11"/>
      <c r="Z2" s="18"/>
      <c r="AA2" s="10"/>
      <c r="AB2" s="15"/>
      <c r="AC2" s="11"/>
      <c r="AD2" s="10"/>
      <c r="AE2" s="10"/>
      <c r="AF2" s="10"/>
      <c r="AG2" s="12"/>
    </row>
    <row r="3" spans="1:33" ht="35.4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  <c r="N3" s="10"/>
      <c r="O3" s="10"/>
      <c r="P3" s="10"/>
      <c r="Q3" s="10"/>
      <c r="R3" s="10"/>
      <c r="S3" s="10"/>
      <c r="T3" s="15"/>
      <c r="U3" s="16"/>
      <c r="V3" s="17"/>
      <c r="W3" s="17"/>
      <c r="X3" s="11"/>
      <c r="Y3" s="11"/>
      <c r="Z3" s="18"/>
      <c r="AA3" s="10"/>
      <c r="AB3" s="15"/>
      <c r="AC3" s="11"/>
      <c r="AD3" s="10"/>
      <c r="AE3" s="10"/>
      <c r="AF3" s="10"/>
      <c r="AG3" s="12"/>
    </row>
    <row r="4" spans="1:33" ht="70.2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20" t="s">
        <v>10</v>
      </c>
      <c r="H4" s="20" t="s">
        <v>11</v>
      </c>
      <c r="I4" s="22" t="s">
        <v>12</v>
      </c>
      <c r="J4" s="23"/>
      <c r="K4" s="24"/>
      <c r="L4" s="20" t="s">
        <v>13</v>
      </c>
      <c r="M4" s="25"/>
      <c r="N4" s="26" t="s">
        <v>14</v>
      </c>
      <c r="O4" s="27" t="s">
        <v>15</v>
      </c>
      <c r="P4" s="27"/>
      <c r="Q4" s="27"/>
      <c r="R4" s="27"/>
      <c r="S4" s="28" t="s">
        <v>16</v>
      </c>
      <c r="T4" s="29" t="s">
        <v>17</v>
      </c>
      <c r="U4" s="30"/>
      <c r="V4" s="26" t="s">
        <v>14</v>
      </c>
      <c r="W4" s="27" t="s">
        <v>18</v>
      </c>
      <c r="X4" s="27"/>
      <c r="Y4" s="27"/>
      <c r="Z4" s="27"/>
      <c r="AA4" s="28" t="s">
        <v>16</v>
      </c>
      <c r="AB4" s="29" t="s">
        <v>17</v>
      </c>
      <c r="AC4" s="31" t="s">
        <v>19</v>
      </c>
      <c r="AD4" s="32" t="s">
        <v>20</v>
      </c>
      <c r="AE4" s="32" t="s">
        <v>21</v>
      </c>
      <c r="AF4" s="32" t="s">
        <v>22</v>
      </c>
      <c r="AG4" s="30"/>
    </row>
    <row r="5" spans="1:33" ht="87.6" customHeight="1">
      <c r="A5" s="33"/>
      <c r="B5" s="34"/>
      <c r="C5" s="34"/>
      <c r="D5" s="34"/>
      <c r="E5" s="35"/>
      <c r="F5" s="34"/>
      <c r="G5" s="34"/>
      <c r="H5" s="34"/>
      <c r="I5" s="36" t="s">
        <v>23</v>
      </c>
      <c r="J5" s="37" t="s">
        <v>24</v>
      </c>
      <c r="K5" s="38" t="s">
        <v>13</v>
      </c>
      <c r="L5" s="34"/>
      <c r="M5" s="39"/>
      <c r="N5" s="26"/>
      <c r="O5" s="36" t="s">
        <v>25</v>
      </c>
      <c r="P5" s="36" t="s">
        <v>26</v>
      </c>
      <c r="Q5" s="40" t="s">
        <v>27</v>
      </c>
      <c r="R5" s="41" t="s">
        <v>28</v>
      </c>
      <c r="S5" s="42"/>
      <c r="T5" s="29"/>
      <c r="U5" s="30"/>
      <c r="V5" s="26"/>
      <c r="W5" s="36" t="s">
        <v>25</v>
      </c>
      <c r="X5" s="36" t="s">
        <v>26</v>
      </c>
      <c r="Y5" s="43" t="s">
        <v>27</v>
      </c>
      <c r="Z5" s="41" t="s">
        <v>28</v>
      </c>
      <c r="AA5" s="42"/>
      <c r="AB5" s="29"/>
      <c r="AC5" s="31"/>
      <c r="AD5" s="32"/>
      <c r="AE5" s="32"/>
      <c r="AF5" s="32"/>
      <c r="AG5" s="30"/>
    </row>
    <row r="6" spans="1:33" ht="43.95" customHeight="1">
      <c r="A6" s="44">
        <v>29</v>
      </c>
      <c r="B6" s="45" t="s">
        <v>29</v>
      </c>
      <c r="C6" s="46">
        <v>24</v>
      </c>
      <c r="D6" s="47" t="s">
        <v>30</v>
      </c>
      <c r="E6" s="44" t="s">
        <v>31</v>
      </c>
      <c r="F6" s="48">
        <v>59</v>
      </c>
      <c r="G6" s="47">
        <v>161002256</v>
      </c>
      <c r="H6" s="47" t="s">
        <v>32</v>
      </c>
      <c r="I6" s="49">
        <v>4013.64</v>
      </c>
      <c r="J6" s="49">
        <v>4013.64</v>
      </c>
      <c r="K6" s="49">
        <v>3982.3</v>
      </c>
      <c r="L6" s="49">
        <v>3982.3</v>
      </c>
      <c r="M6" s="50"/>
      <c r="N6" s="49">
        <v>8.9700000000000006</v>
      </c>
      <c r="O6" s="49">
        <v>6.03</v>
      </c>
      <c r="P6" s="49">
        <v>43.75</v>
      </c>
      <c r="Q6" s="51">
        <v>3557</v>
      </c>
      <c r="R6" s="49" t="s">
        <v>33</v>
      </c>
      <c r="S6" s="51">
        <f>((100-N6)/(100-O6))*Q6</f>
        <v>3445.7136320102163</v>
      </c>
      <c r="T6" s="49">
        <f>N6-O6</f>
        <v>2.9400000000000004</v>
      </c>
      <c r="U6" s="52"/>
      <c r="V6" s="49">
        <v>11.78</v>
      </c>
      <c r="W6" s="49">
        <v>5.98</v>
      </c>
      <c r="X6" s="49">
        <v>36.56</v>
      </c>
      <c r="Y6" s="44">
        <v>4169</v>
      </c>
      <c r="Z6" s="44" t="s">
        <v>34</v>
      </c>
      <c r="AA6" s="51">
        <f>((100-V6)/(100-W6))*Y6</f>
        <v>3911.8185492448415</v>
      </c>
      <c r="AB6" s="49">
        <f>V6-W6</f>
        <v>5.7999999999999989</v>
      </c>
      <c r="AC6" s="51"/>
      <c r="AD6" s="53"/>
      <c r="AE6" s="54"/>
      <c r="AF6" s="53"/>
      <c r="AG6" s="52"/>
    </row>
    <row r="7" spans="1:33" ht="43.95" customHeight="1">
      <c r="A7" s="44"/>
      <c r="B7" s="45"/>
      <c r="C7" s="46"/>
      <c r="D7" s="55" t="s">
        <v>30</v>
      </c>
      <c r="E7" s="56" t="s">
        <v>31</v>
      </c>
      <c r="F7" s="48"/>
      <c r="G7" s="47"/>
      <c r="H7" s="47"/>
      <c r="I7" s="49"/>
      <c r="J7" s="57">
        <v>4013.64</v>
      </c>
      <c r="K7" s="57">
        <v>3982.3</v>
      </c>
      <c r="L7" s="49"/>
      <c r="M7" s="50"/>
      <c r="N7" s="57">
        <v>8.9700000000000006</v>
      </c>
      <c r="O7" s="57">
        <v>6.03</v>
      </c>
      <c r="P7" s="57">
        <v>43.75</v>
      </c>
      <c r="Q7" s="58">
        <v>3557</v>
      </c>
      <c r="R7" s="57" t="s">
        <v>33</v>
      </c>
      <c r="S7" s="58">
        <f>((100-N7)/(100-O7))*Q7</f>
        <v>3445.7136320102163</v>
      </c>
      <c r="T7" s="57">
        <f>N7-O7</f>
        <v>2.9400000000000004</v>
      </c>
      <c r="U7" s="52"/>
      <c r="V7" s="57">
        <v>11.78</v>
      </c>
      <c r="W7" s="57">
        <v>5.98</v>
      </c>
      <c r="X7" s="57">
        <v>36.56</v>
      </c>
      <c r="Y7" s="56">
        <v>4169</v>
      </c>
      <c r="Z7" s="56" t="s">
        <v>34</v>
      </c>
      <c r="AA7" s="58">
        <v>3911.8185492448415</v>
      </c>
      <c r="AB7" s="57">
        <v>5.7999999999999989</v>
      </c>
      <c r="AC7" s="51"/>
      <c r="AD7" s="53"/>
      <c r="AE7" s="54"/>
      <c r="AF7" s="53"/>
      <c r="AG7" s="52"/>
    </row>
    <row r="8" spans="1:33" ht="43.95" customHeight="1">
      <c r="A8" s="44"/>
      <c r="B8" s="45"/>
      <c r="C8" s="46"/>
      <c r="D8" s="47"/>
      <c r="E8" s="44"/>
      <c r="F8" s="48"/>
      <c r="G8" s="47"/>
      <c r="H8" s="47"/>
      <c r="I8" s="49"/>
      <c r="J8" s="49"/>
      <c r="K8" s="49"/>
      <c r="L8" s="49"/>
      <c r="M8" s="50"/>
      <c r="N8" s="49"/>
      <c r="O8" s="49"/>
      <c r="P8" s="49"/>
      <c r="Q8" s="51"/>
      <c r="R8" s="49"/>
      <c r="S8" s="51"/>
      <c r="T8" s="49"/>
      <c r="U8" s="52"/>
      <c r="V8" s="49"/>
      <c r="W8" s="49"/>
      <c r="X8" s="49"/>
      <c r="Y8" s="44"/>
      <c r="Z8" s="44"/>
      <c r="AA8" s="51"/>
      <c r="AB8" s="49"/>
      <c r="AC8" s="51"/>
      <c r="AD8" s="53"/>
      <c r="AE8" s="54"/>
      <c r="AF8" s="53"/>
      <c r="AG8" s="52"/>
    </row>
    <row r="9" spans="1:33" ht="43.95" customHeight="1">
      <c r="A9" s="44"/>
      <c r="B9" s="45"/>
      <c r="C9" s="46"/>
      <c r="D9" s="47"/>
      <c r="E9" s="44"/>
      <c r="F9" s="48"/>
      <c r="G9" s="47"/>
      <c r="H9" s="47"/>
      <c r="I9" s="49"/>
      <c r="J9" s="49"/>
      <c r="K9" s="49"/>
      <c r="L9" s="49"/>
      <c r="M9" s="50"/>
      <c r="N9" s="49"/>
      <c r="O9" s="49"/>
      <c r="P9" s="49"/>
      <c r="Q9" s="51"/>
      <c r="R9" s="49"/>
      <c r="S9" s="51"/>
      <c r="T9" s="49"/>
      <c r="U9" s="52"/>
      <c r="V9" s="49"/>
      <c r="W9" s="49"/>
      <c r="X9" s="49"/>
      <c r="Y9" s="44"/>
      <c r="Z9" s="44"/>
      <c r="AA9" s="51"/>
      <c r="AB9" s="49"/>
      <c r="AC9" s="51"/>
      <c r="AD9" s="53"/>
      <c r="AE9" s="54"/>
      <c r="AF9" s="53"/>
      <c r="AG9" s="52"/>
    </row>
    <row r="10" spans="1:33" ht="43.95" customHeight="1">
      <c r="A10" s="44">
        <v>14</v>
      </c>
      <c r="B10" s="45" t="s">
        <v>35</v>
      </c>
      <c r="C10" s="46">
        <v>13</v>
      </c>
      <c r="D10" s="59" t="s">
        <v>36</v>
      </c>
      <c r="E10" s="53" t="s">
        <v>37</v>
      </c>
      <c r="F10" s="47">
        <v>58</v>
      </c>
      <c r="G10" s="47">
        <v>462000132</v>
      </c>
      <c r="H10" s="47" t="s">
        <v>38</v>
      </c>
      <c r="I10" s="60">
        <v>3886.2</v>
      </c>
      <c r="J10" s="49">
        <v>1942.2</v>
      </c>
      <c r="K10" s="60">
        <v>1911.88</v>
      </c>
      <c r="L10" s="60">
        <v>3855.88</v>
      </c>
      <c r="M10" s="50"/>
      <c r="N10" s="49">
        <v>9.2899999999999991</v>
      </c>
      <c r="O10" s="49">
        <v>6.32</v>
      </c>
      <c r="P10" s="49">
        <v>43.42</v>
      </c>
      <c r="Q10" s="51">
        <v>3550</v>
      </c>
      <c r="R10" s="49" t="s">
        <v>33</v>
      </c>
      <c r="S10" s="51">
        <f>((100-N10)/(100-O10))*Q10</f>
        <v>3437.4519641332195</v>
      </c>
      <c r="T10" s="49">
        <f>N10-O10</f>
        <v>2.9699999999999989</v>
      </c>
      <c r="U10" s="52"/>
      <c r="V10" s="49">
        <v>12.8</v>
      </c>
      <c r="W10" s="49">
        <v>6.22</v>
      </c>
      <c r="X10" s="49">
        <v>44.81</v>
      </c>
      <c r="Y10" s="44">
        <v>3405</v>
      </c>
      <c r="Z10" s="44" t="s">
        <v>33</v>
      </c>
      <c r="AA10" s="51">
        <f>((100-V10)/(100-W10))*Y10</f>
        <v>3166.0908509277028</v>
      </c>
      <c r="AB10" s="49">
        <f>V10-W10</f>
        <v>6.580000000000001</v>
      </c>
      <c r="AC10" s="51">
        <f>Y10-Q10</f>
        <v>-145</v>
      </c>
      <c r="AD10" s="53"/>
      <c r="AE10" s="54">
        <f>Y10-Q10</f>
        <v>-145</v>
      </c>
      <c r="AF10" s="53"/>
      <c r="AG10" s="52"/>
    </row>
    <row r="11" spans="1:33" ht="43.95" customHeight="1">
      <c r="A11" s="44">
        <v>17</v>
      </c>
      <c r="B11" s="45" t="s">
        <v>35</v>
      </c>
      <c r="C11" s="46">
        <v>15</v>
      </c>
      <c r="D11" s="59" t="s">
        <v>36</v>
      </c>
      <c r="E11" s="53" t="s">
        <v>37</v>
      </c>
      <c r="F11" s="46">
        <v>59</v>
      </c>
      <c r="G11" s="47">
        <v>462000133</v>
      </c>
      <c r="H11" s="47" t="s">
        <v>35</v>
      </c>
      <c r="I11" s="60">
        <v>3852.69</v>
      </c>
      <c r="J11" s="61">
        <v>1330.27</v>
      </c>
      <c r="K11" s="60">
        <v>1300.6199999999999</v>
      </c>
      <c r="L11" s="60">
        <v>3823.04</v>
      </c>
      <c r="M11" s="50"/>
      <c r="N11" s="49">
        <v>11.12</v>
      </c>
      <c r="O11" s="49">
        <v>6.48</v>
      </c>
      <c r="P11" s="49">
        <v>43.81</v>
      </c>
      <c r="Q11" s="51">
        <v>3507</v>
      </c>
      <c r="R11" s="49" t="s">
        <v>33</v>
      </c>
      <c r="S11" s="51">
        <f>((100-N11)/(100-O11))*Q11</f>
        <v>3333</v>
      </c>
      <c r="T11" s="49">
        <f>N11-O11</f>
        <v>4.6399999999999988</v>
      </c>
      <c r="U11" s="52"/>
      <c r="V11" s="49">
        <v>12.9</v>
      </c>
      <c r="W11" s="49">
        <v>6.12</v>
      </c>
      <c r="X11" s="49">
        <v>41.67</v>
      </c>
      <c r="Y11" s="44">
        <v>3639</v>
      </c>
      <c r="Z11" s="44" t="s">
        <v>33</v>
      </c>
      <c r="AA11" s="51">
        <f>((100-V11)/(100-W11))*Y11</f>
        <v>3376.1919471665956</v>
      </c>
      <c r="AB11" s="49">
        <f>V11-W11</f>
        <v>6.78</v>
      </c>
      <c r="AC11" s="51">
        <f>Y11-Q11</f>
        <v>132</v>
      </c>
      <c r="AD11" s="53"/>
      <c r="AE11" s="54"/>
      <c r="AF11" s="53"/>
      <c r="AG11" s="52"/>
    </row>
    <row r="12" spans="1:33" ht="43.95" customHeight="1">
      <c r="A12" s="44">
        <v>27</v>
      </c>
      <c r="B12" s="45" t="s">
        <v>32</v>
      </c>
      <c r="C12" s="46">
        <v>23</v>
      </c>
      <c r="D12" s="59" t="s">
        <v>36</v>
      </c>
      <c r="E12" s="53" t="s">
        <v>37</v>
      </c>
      <c r="F12" s="48">
        <v>59</v>
      </c>
      <c r="G12" s="47">
        <v>462000135</v>
      </c>
      <c r="H12" s="47" t="s">
        <v>39</v>
      </c>
      <c r="I12" s="49">
        <v>4051.27</v>
      </c>
      <c r="J12" s="49">
        <v>1015.4</v>
      </c>
      <c r="K12" s="49">
        <v>983.43000000000029</v>
      </c>
      <c r="L12" s="49">
        <v>4019.3</v>
      </c>
      <c r="M12" s="50"/>
      <c r="N12" s="49">
        <v>9.42</v>
      </c>
      <c r="O12" s="49">
        <v>6.51</v>
      </c>
      <c r="P12" s="49">
        <v>38.93</v>
      </c>
      <c r="Q12" s="51">
        <v>3902</v>
      </c>
      <c r="R12" s="49" t="s">
        <v>37</v>
      </c>
      <c r="S12" s="51">
        <f>((100-N12)/(100-O12))*Q12</f>
        <v>3780.5450850358329</v>
      </c>
      <c r="T12" s="49">
        <f>N12-O12</f>
        <v>2.91</v>
      </c>
      <c r="U12" s="52"/>
      <c r="V12" s="49">
        <v>14.3</v>
      </c>
      <c r="W12" s="49">
        <v>5.79</v>
      </c>
      <c r="X12" s="49">
        <v>42.2</v>
      </c>
      <c r="Y12" s="44">
        <v>3625</v>
      </c>
      <c r="Z12" s="44" t="s">
        <v>33</v>
      </c>
      <c r="AA12" s="51">
        <f>((100-V12)/(100-W12))*Y12</f>
        <v>3297.5533382868066</v>
      </c>
      <c r="AB12" s="49">
        <f>V12-W12</f>
        <v>8.5100000000000016</v>
      </c>
      <c r="AC12" s="51"/>
      <c r="AD12" s="53"/>
      <c r="AE12" s="54"/>
      <c r="AF12" s="53"/>
      <c r="AG12" s="52"/>
    </row>
    <row r="13" spans="1:33" ht="43.95" customHeight="1">
      <c r="A13" s="44"/>
      <c r="B13" s="45"/>
      <c r="C13" s="46"/>
      <c r="D13" s="62" t="s">
        <v>36</v>
      </c>
      <c r="E13" s="63" t="s">
        <v>37</v>
      </c>
      <c r="F13" s="48"/>
      <c r="G13" s="47"/>
      <c r="H13" s="47"/>
      <c r="I13" s="49"/>
      <c r="J13" s="57">
        <f>SUM(J10:J12)</f>
        <v>4287.87</v>
      </c>
      <c r="K13" s="57">
        <f>SUM(K10:K12)</f>
        <v>4195.93</v>
      </c>
      <c r="L13" s="49"/>
      <c r="M13" s="50"/>
      <c r="N13" s="57">
        <f>SUMPRODUCT(N10:N12,$K10:$K12)/$K13</f>
        <v>9.8877174309390288</v>
      </c>
      <c r="O13" s="57">
        <f t="shared" ref="O13:T13" si="0">SUMPRODUCT(O10:O12,$K10:$K12)/$K13</f>
        <v>6.4141271422545181</v>
      </c>
      <c r="P13" s="57">
        <f t="shared" si="0"/>
        <v>42.488535723903887</v>
      </c>
      <c r="Q13" s="58">
        <f t="shared" si="0"/>
        <v>3619.171959494081</v>
      </c>
      <c r="R13" s="56" t="str">
        <f>IF(Q13&gt;5200,"G7",IF(Q13&gt;4900,"G8",IF(Q13&gt;4600,"G9",IF(Q13&gt;4300,"G10",IF(Q13&gt;4000,"G11",IF(Q13&gt;3700,"G12",IF(Q13&gt;3400,"G13",IF(Q13&gt;3100,"G14",IF(Q13&gt;2800,"G15",IF(Q13&gt;2500,"G16",IF(Q13&gt;2200,"G17")))))))))))</f>
        <v>G13</v>
      </c>
      <c r="S13" s="58">
        <f t="shared" si="0"/>
        <v>3485.4879786278152</v>
      </c>
      <c r="T13" s="57">
        <f t="shared" si="0"/>
        <v>3.4735902886845103</v>
      </c>
      <c r="U13" s="52"/>
      <c r="V13" s="57">
        <f>SUMPRODUCT(V10:V12,$J10:$J12)/$J13</f>
        <v>13.186235356948789</v>
      </c>
      <c r="W13" s="57">
        <f t="shared" ref="W13:AB13" si="1">SUMPRODUCT(W10:W12,$J10:$J12)/$J13</f>
        <v>6.0871487241917324</v>
      </c>
      <c r="X13" s="57">
        <f t="shared" si="1"/>
        <v>43.217777801099388</v>
      </c>
      <c r="Y13" s="58">
        <f t="shared" si="1"/>
        <v>3529.6938876411837</v>
      </c>
      <c r="Z13" s="56" t="str">
        <f>IF(Y13&gt;5200,"G7",IF(Y13&gt;4900,"G8",IF(Y13&gt;4600,"G9",IF(Y13&gt;4300,"G10",IF(Y13&gt;4000,"G11",IF(Y13&gt;3700,"G12",IF(Y13&gt;3400,"G13",IF(Y13&gt;3100,"G14",IF(Y13&gt;2800,"G15",IF(Y13&gt;2500,"G16",IF(Y13&gt;2200,"G17")))))))))))</f>
        <v>G13</v>
      </c>
      <c r="AA13" s="58">
        <f t="shared" si="1"/>
        <v>3262.4039842452116</v>
      </c>
      <c r="AB13" s="57">
        <f t="shared" si="1"/>
        <v>7.0990866327570581</v>
      </c>
      <c r="AC13" s="51"/>
      <c r="AD13" s="53"/>
      <c r="AE13" s="54"/>
      <c r="AF13" s="53"/>
      <c r="AG13" s="52"/>
    </row>
    <row r="14" spans="1:33" ht="43.95" customHeight="1">
      <c r="A14" s="44"/>
      <c r="B14" s="45"/>
      <c r="C14" s="46"/>
      <c r="D14" s="59"/>
      <c r="E14" s="53"/>
      <c r="F14" s="48"/>
      <c r="G14" s="47"/>
      <c r="H14" s="47"/>
      <c r="I14" s="49"/>
      <c r="J14" s="49"/>
      <c r="K14" s="49"/>
      <c r="L14" s="49"/>
      <c r="M14" s="50"/>
      <c r="N14" s="49"/>
      <c r="O14" s="49"/>
      <c r="P14" s="49"/>
      <c r="Q14" s="51"/>
      <c r="R14" s="49"/>
      <c r="S14" s="51"/>
      <c r="T14" s="49"/>
      <c r="U14" s="52"/>
      <c r="V14" s="49"/>
      <c r="W14" s="49"/>
      <c r="X14" s="49"/>
      <c r="Y14" s="44"/>
      <c r="Z14" s="44"/>
      <c r="AA14" s="51"/>
      <c r="AB14" s="49"/>
      <c r="AC14" s="51"/>
      <c r="AD14" s="53"/>
      <c r="AE14" s="54"/>
      <c r="AF14" s="53"/>
      <c r="AG14" s="52"/>
    </row>
    <row r="15" spans="1:33" ht="43.95" customHeight="1">
      <c r="A15" s="44"/>
      <c r="B15" s="45"/>
      <c r="C15" s="46"/>
      <c r="D15" s="59"/>
      <c r="E15" s="53"/>
      <c r="F15" s="48"/>
      <c r="G15" s="47"/>
      <c r="H15" s="47"/>
      <c r="I15" s="49"/>
      <c r="J15" s="49"/>
      <c r="K15" s="49"/>
      <c r="L15" s="49"/>
      <c r="M15" s="50"/>
      <c r="N15" s="49"/>
      <c r="O15" s="49"/>
      <c r="P15" s="49"/>
      <c r="Q15" s="51"/>
      <c r="R15" s="49"/>
      <c r="S15" s="51"/>
      <c r="T15" s="49"/>
      <c r="U15" s="52"/>
      <c r="V15" s="49"/>
      <c r="W15" s="49"/>
      <c r="X15" s="49"/>
      <c r="Y15" s="44"/>
      <c r="Z15" s="44"/>
      <c r="AA15" s="51"/>
      <c r="AB15" s="49"/>
      <c r="AC15" s="51"/>
      <c r="AD15" s="53"/>
      <c r="AE15" s="54"/>
      <c r="AF15" s="53"/>
      <c r="AG15" s="52"/>
    </row>
    <row r="16" spans="1:33" ht="43.95" customHeight="1">
      <c r="A16" s="44">
        <v>31</v>
      </c>
      <c r="B16" s="45" t="s">
        <v>40</v>
      </c>
      <c r="C16" s="46">
        <v>26</v>
      </c>
      <c r="D16" s="59" t="s">
        <v>41</v>
      </c>
      <c r="E16" s="44" t="s">
        <v>34</v>
      </c>
      <c r="F16" s="48">
        <v>58</v>
      </c>
      <c r="G16" s="47">
        <v>462000139</v>
      </c>
      <c r="H16" s="47" t="s">
        <v>29</v>
      </c>
      <c r="I16" s="49">
        <v>3930.57</v>
      </c>
      <c r="J16" s="49">
        <v>3930.57</v>
      </c>
      <c r="K16" s="49">
        <v>3898.3</v>
      </c>
      <c r="L16" s="49">
        <v>3898.3</v>
      </c>
      <c r="M16" s="50"/>
      <c r="N16" s="49">
        <v>7.78</v>
      </c>
      <c r="O16" s="49">
        <v>5.65</v>
      </c>
      <c r="P16" s="49">
        <v>51.35</v>
      </c>
      <c r="Q16" s="51">
        <v>2924</v>
      </c>
      <c r="R16" s="49" t="s">
        <v>42</v>
      </c>
      <c r="S16" s="51">
        <f>((100-N16)/(100-O16))*Q16</f>
        <v>2857.9891891891893</v>
      </c>
      <c r="T16" s="49">
        <f>N16-O16</f>
        <v>2.13</v>
      </c>
      <c r="U16" s="52"/>
      <c r="V16" s="49">
        <v>13.7</v>
      </c>
      <c r="W16" s="49">
        <v>6.62</v>
      </c>
      <c r="X16" s="49">
        <v>35.659999999999997</v>
      </c>
      <c r="Y16" s="44">
        <v>4176</v>
      </c>
      <c r="Z16" s="44" t="s">
        <v>34</v>
      </c>
      <c r="AA16" s="51">
        <f>((100-V16)/(100-W16))*Y16</f>
        <v>3859.3788819875781</v>
      </c>
      <c r="AB16" s="49">
        <f>V16-W16</f>
        <v>7.0799999999999992</v>
      </c>
      <c r="AC16" s="51"/>
      <c r="AD16" s="53"/>
      <c r="AE16" s="54"/>
      <c r="AF16" s="53"/>
      <c r="AG16" s="52"/>
    </row>
    <row r="17" spans="1:33" ht="43.95" customHeight="1">
      <c r="A17" s="44">
        <v>36</v>
      </c>
      <c r="B17" s="45" t="s">
        <v>43</v>
      </c>
      <c r="C17" s="46">
        <v>31</v>
      </c>
      <c r="D17" s="59" t="s">
        <v>41</v>
      </c>
      <c r="E17" s="44" t="s">
        <v>34</v>
      </c>
      <c r="F17" s="48">
        <v>59</v>
      </c>
      <c r="G17" s="47">
        <v>462000141</v>
      </c>
      <c r="H17" s="47" t="s">
        <v>40</v>
      </c>
      <c r="I17" s="60">
        <v>3978.57</v>
      </c>
      <c r="J17" s="60">
        <v>3978.57</v>
      </c>
      <c r="K17" s="60">
        <v>3947.15</v>
      </c>
      <c r="L17" s="60">
        <v>3947.15</v>
      </c>
      <c r="M17" s="50"/>
      <c r="N17" s="49">
        <v>11.12</v>
      </c>
      <c r="O17" s="49">
        <v>5.01</v>
      </c>
      <c r="P17" s="49">
        <v>51.76</v>
      </c>
      <c r="Q17" s="51">
        <v>2894</v>
      </c>
      <c r="R17" s="49" t="s">
        <v>42</v>
      </c>
      <c r="S17" s="51">
        <f>((100-N17)/(100-O17))*Q17</f>
        <v>2707.8505105800614</v>
      </c>
      <c r="T17" s="49">
        <f>N17-O17</f>
        <v>6.1099999999999994</v>
      </c>
      <c r="U17" s="52"/>
      <c r="V17" s="49">
        <v>14.1</v>
      </c>
      <c r="W17" s="49">
        <v>5.91</v>
      </c>
      <c r="X17" s="49">
        <v>36.700000000000003</v>
      </c>
      <c r="Y17" s="44">
        <v>4109</v>
      </c>
      <c r="Z17" s="44" t="s">
        <v>34</v>
      </c>
      <c r="AA17" s="51">
        <f>((100-V17)/(100-W17))*Y17</f>
        <v>3751.3348921245615</v>
      </c>
      <c r="AB17" s="49">
        <f>V17-W17</f>
        <v>8.19</v>
      </c>
      <c r="AC17" s="51"/>
      <c r="AD17" s="53"/>
      <c r="AE17" s="54"/>
      <c r="AF17" s="53"/>
      <c r="AG17" s="52"/>
    </row>
    <row r="18" spans="1:33" ht="43.95" customHeight="1">
      <c r="A18" s="44"/>
      <c r="B18" s="45"/>
      <c r="C18" s="46"/>
      <c r="D18" s="62" t="s">
        <v>41</v>
      </c>
      <c r="E18" s="56" t="s">
        <v>34</v>
      </c>
      <c r="F18" s="48"/>
      <c r="G18" s="47"/>
      <c r="H18" s="47"/>
      <c r="I18" s="60"/>
      <c r="J18" s="64">
        <f>SUM(J16:J17)</f>
        <v>7909.14</v>
      </c>
      <c r="K18" s="64">
        <f>SUM(K16:K17)</f>
        <v>7845.4500000000007</v>
      </c>
      <c r="L18" s="60"/>
      <c r="M18" s="50"/>
      <c r="N18" s="57">
        <f>SUMPRODUCT(N16:N17,$K16:$K17)/$K18</f>
        <v>9.4603983200453747</v>
      </c>
      <c r="O18" s="57">
        <f t="shared" ref="O18:T18" si="2">SUMPRODUCT(O16:O17,$K16:$K17)/$K18</f>
        <v>5.3280075075362152</v>
      </c>
      <c r="P18" s="57">
        <f t="shared" si="2"/>
        <v>51.556276440484609</v>
      </c>
      <c r="Q18" s="58">
        <f t="shared" si="2"/>
        <v>2908.9066019157599</v>
      </c>
      <c r="R18" s="56" t="str">
        <f>IF(Q18&gt;5200,"G7",IF(Q18&gt;4900,"G8",IF(Q18&gt;4600,"G9",IF(Q18&gt;4300,"G10",IF(Q18&gt;4000,"G11",IF(Q18&gt;3700,"G12",IF(Q18&gt;3400,"G13",IF(Q18&gt;3100,"G14",IF(Q18&gt;2800,"G15",IF(Q18&gt;2500,"G16",IF(Q18&gt;2200,"G17")))))))))))</f>
        <v>G15</v>
      </c>
      <c r="S18" s="58">
        <f t="shared" si="2"/>
        <v>2782.4524277195451</v>
      </c>
      <c r="T18" s="57">
        <f t="shared" si="2"/>
        <v>4.1323908125091604</v>
      </c>
      <c r="U18" s="52"/>
      <c r="V18" s="57">
        <f>SUMPRODUCT(V16:V17,$J16:$J17)/$J18</f>
        <v>13.901213785569608</v>
      </c>
      <c r="W18" s="57">
        <f t="shared" ref="W18:AB18" si="3">SUMPRODUCT(W16:W17,$J16:$J17)/$J18</f>
        <v>6.2628455306139479</v>
      </c>
      <c r="X18" s="57">
        <f t="shared" si="3"/>
        <v>36.183155842480978</v>
      </c>
      <c r="Y18" s="58">
        <f t="shared" si="3"/>
        <v>4142.2966909170909</v>
      </c>
      <c r="Z18" s="56" t="str">
        <f>IF(Y18&gt;5200,"G7",IF(Y18&gt;4900,"G8",IF(Y18&gt;4600,"G9",IF(Y18&gt;4300,"G10",IF(Y18&gt;4000,"G11",IF(Y18&gt;3700,"G12",IF(Y18&gt;3400,"G13",IF(Y18&gt;3100,"G14",IF(Y18&gt;2800,"G15",IF(Y18&gt;2500,"G16",IF(Y18&gt;2200,"G17")))))))))))</f>
        <v>G11</v>
      </c>
      <c r="AA18" s="58">
        <f t="shared" si="3"/>
        <v>3805.0290314666236</v>
      </c>
      <c r="AB18" s="57">
        <f t="shared" si="3"/>
        <v>7.6383682549556582</v>
      </c>
      <c r="AC18" s="51"/>
      <c r="AD18" s="53"/>
      <c r="AE18" s="54"/>
      <c r="AF18" s="53"/>
      <c r="AG18" s="52"/>
    </row>
    <row r="19" spans="1:33" ht="43.95" customHeight="1">
      <c r="A19" s="44"/>
      <c r="B19" s="45"/>
      <c r="C19" s="46"/>
      <c r="D19" s="59"/>
      <c r="E19" s="44"/>
      <c r="F19" s="48"/>
      <c r="G19" s="47"/>
      <c r="H19" s="47"/>
      <c r="I19" s="60"/>
      <c r="J19" s="60"/>
      <c r="K19" s="60"/>
      <c r="L19" s="60"/>
      <c r="M19" s="50"/>
      <c r="N19" s="49"/>
      <c r="O19" s="49"/>
      <c r="P19" s="49"/>
      <c r="Q19" s="51"/>
      <c r="R19" s="49"/>
      <c r="S19" s="51"/>
      <c r="T19" s="49"/>
      <c r="U19" s="52"/>
      <c r="V19" s="49"/>
      <c r="W19" s="49"/>
      <c r="X19" s="49"/>
      <c r="Y19" s="44"/>
      <c r="Z19" s="44"/>
      <c r="AA19" s="51"/>
      <c r="AB19" s="49"/>
      <c r="AC19" s="51"/>
      <c r="AD19" s="53"/>
      <c r="AE19" s="54"/>
      <c r="AF19" s="53"/>
      <c r="AG19" s="52"/>
    </row>
    <row r="20" spans="1:33" ht="43.95" customHeight="1">
      <c r="A20" s="44"/>
      <c r="B20" s="45"/>
      <c r="C20" s="46"/>
      <c r="D20" s="59"/>
      <c r="E20" s="44"/>
      <c r="F20" s="48"/>
      <c r="G20" s="47"/>
      <c r="H20" s="47"/>
      <c r="I20" s="60"/>
      <c r="J20" s="60"/>
      <c r="K20" s="60"/>
      <c r="L20" s="60"/>
      <c r="M20" s="50"/>
      <c r="N20" s="49"/>
      <c r="O20" s="49"/>
      <c r="P20" s="49"/>
      <c r="Q20" s="51"/>
      <c r="R20" s="49"/>
      <c r="S20" s="51"/>
      <c r="T20" s="49"/>
      <c r="U20" s="52"/>
      <c r="V20" s="49"/>
      <c r="W20" s="49"/>
      <c r="X20" s="49"/>
      <c r="Y20" s="44"/>
      <c r="Z20" s="44"/>
      <c r="AA20" s="51"/>
      <c r="AB20" s="49"/>
      <c r="AC20" s="51"/>
      <c r="AD20" s="53"/>
      <c r="AE20" s="54"/>
      <c r="AF20" s="53"/>
      <c r="AG20" s="52"/>
    </row>
    <row r="21" spans="1:33" ht="43.95" customHeight="1">
      <c r="A21" s="44">
        <v>6</v>
      </c>
      <c r="B21" s="45" t="s">
        <v>44</v>
      </c>
      <c r="C21" s="44">
        <v>5</v>
      </c>
      <c r="D21" s="47" t="s">
        <v>45</v>
      </c>
      <c r="E21" s="44" t="s">
        <v>34</v>
      </c>
      <c r="F21" s="65">
        <v>58</v>
      </c>
      <c r="G21" s="47">
        <v>462000126</v>
      </c>
      <c r="H21" s="47" t="s">
        <v>46</v>
      </c>
      <c r="I21" s="60">
        <v>3892.3</v>
      </c>
      <c r="J21" s="60">
        <v>3892.3</v>
      </c>
      <c r="K21" s="60">
        <v>3861.55</v>
      </c>
      <c r="L21" s="60">
        <v>3861.55</v>
      </c>
      <c r="M21" s="50"/>
      <c r="N21" s="49">
        <v>8.82</v>
      </c>
      <c r="O21" s="49">
        <v>6.25</v>
      </c>
      <c r="P21" s="49">
        <v>41.83</v>
      </c>
      <c r="Q21" s="51">
        <v>3640</v>
      </c>
      <c r="R21" s="49" t="s">
        <v>33</v>
      </c>
      <c r="S21" s="51">
        <f>((100-N21)/(100-O21))*Q21</f>
        <v>3540.215466666667</v>
      </c>
      <c r="T21" s="49">
        <f>N21-O21</f>
        <v>2.5700000000000003</v>
      </c>
      <c r="U21" s="52"/>
      <c r="V21" s="49">
        <v>11.44</v>
      </c>
      <c r="W21" s="49">
        <v>8.41</v>
      </c>
      <c r="X21" s="49">
        <v>28.9</v>
      </c>
      <c r="Y21" s="44">
        <v>4573</v>
      </c>
      <c r="Z21" s="44" t="s">
        <v>31</v>
      </c>
      <c r="AA21" s="51">
        <f>((100-V21)/(100-W21))*Y21</f>
        <v>4421.7150343924013</v>
      </c>
      <c r="AB21" s="49">
        <f>V21-W21</f>
        <v>3.0299999999999994</v>
      </c>
      <c r="AC21" s="51">
        <f>Y21-Q21</f>
        <v>933</v>
      </c>
      <c r="AD21" s="53"/>
      <c r="AE21" s="54">
        <f>Y21-Q21</f>
        <v>933</v>
      </c>
      <c r="AF21" s="53"/>
      <c r="AG21" s="52"/>
    </row>
    <row r="22" spans="1:33" ht="43.95" customHeight="1">
      <c r="A22" s="44">
        <v>15</v>
      </c>
      <c r="B22" s="45" t="s">
        <v>35</v>
      </c>
      <c r="C22" s="46">
        <v>13</v>
      </c>
      <c r="D22" s="59" t="s">
        <v>45</v>
      </c>
      <c r="E22" s="53" t="s">
        <v>34</v>
      </c>
      <c r="F22" s="47"/>
      <c r="G22" s="47">
        <v>462000132</v>
      </c>
      <c r="H22" s="47" t="s">
        <v>38</v>
      </c>
      <c r="I22" s="60"/>
      <c r="J22" s="49">
        <v>1944</v>
      </c>
      <c r="K22" s="49">
        <v>1944</v>
      </c>
      <c r="L22" s="60">
        <v>0</v>
      </c>
      <c r="M22" s="50"/>
      <c r="N22" s="49">
        <v>9.6199999999999992</v>
      </c>
      <c r="O22" s="49">
        <v>6.11</v>
      </c>
      <c r="P22" s="49">
        <v>46.71</v>
      </c>
      <c r="Q22" s="51">
        <v>3265</v>
      </c>
      <c r="R22" s="49" t="s">
        <v>47</v>
      </c>
      <c r="S22" s="51">
        <f>((100-N22)/(100-O22))*Q22</f>
        <v>3142.9406752582809</v>
      </c>
      <c r="T22" s="49">
        <f>N22-O22</f>
        <v>3.5099999999999989</v>
      </c>
      <c r="U22" s="52"/>
      <c r="V22" s="49">
        <v>14.3</v>
      </c>
      <c r="W22" s="49">
        <v>6.35</v>
      </c>
      <c r="X22" s="49">
        <v>45.24</v>
      </c>
      <c r="Y22" s="44">
        <v>3336</v>
      </c>
      <c r="Z22" s="44" t="s">
        <v>47</v>
      </c>
      <c r="AA22" s="51">
        <f>((100-V22)/(100-W22))*Y22</f>
        <v>3052.805125467165</v>
      </c>
      <c r="AB22" s="49">
        <f>V22-W22</f>
        <v>7.9500000000000011</v>
      </c>
      <c r="AC22" s="51">
        <f>Y22-Q22</f>
        <v>71</v>
      </c>
      <c r="AD22" s="53"/>
      <c r="AE22" s="54">
        <f>Y22-Q22</f>
        <v>71</v>
      </c>
      <c r="AF22" s="53"/>
      <c r="AG22" s="52"/>
    </row>
    <row r="23" spans="1:33" ht="43.95" customHeight="1">
      <c r="A23" s="44">
        <v>18</v>
      </c>
      <c r="B23" s="45" t="s">
        <v>35</v>
      </c>
      <c r="C23" s="46">
        <v>15</v>
      </c>
      <c r="D23" s="59" t="s">
        <v>45</v>
      </c>
      <c r="E23" s="53" t="s">
        <v>34</v>
      </c>
      <c r="F23" s="46"/>
      <c r="G23" s="47">
        <v>462000133</v>
      </c>
      <c r="H23" s="47" t="s">
        <v>35</v>
      </c>
      <c r="I23" s="60"/>
      <c r="J23" s="61">
        <v>2522.42</v>
      </c>
      <c r="K23" s="60">
        <v>2522.42</v>
      </c>
      <c r="L23" s="60">
        <v>0</v>
      </c>
      <c r="M23" s="50"/>
      <c r="N23" s="49">
        <v>10.31</v>
      </c>
      <c r="O23" s="49">
        <v>6.9</v>
      </c>
      <c r="P23" s="49">
        <v>46.45</v>
      </c>
      <c r="Q23" s="51">
        <v>3231</v>
      </c>
      <c r="R23" s="49" t="s">
        <v>47</v>
      </c>
      <c r="S23" s="51">
        <f>((100-N23)/(100-O23))*Q23</f>
        <v>3112.6572502685285</v>
      </c>
      <c r="T23" s="49">
        <f>N23-O23</f>
        <v>3.41</v>
      </c>
      <c r="U23" s="52"/>
      <c r="V23" s="49">
        <v>13.8</v>
      </c>
      <c r="W23" s="49">
        <v>5.93</v>
      </c>
      <c r="X23" s="49">
        <v>44.18</v>
      </c>
      <c r="Y23" s="44">
        <v>3445</v>
      </c>
      <c r="Z23" s="44" t="s">
        <v>33</v>
      </c>
      <c r="AA23" s="51">
        <f>((100-V23)/(100-W23))*Y23</f>
        <v>3156.7874986712027</v>
      </c>
      <c r="AB23" s="49">
        <f>V23-W23</f>
        <v>7.870000000000001</v>
      </c>
      <c r="AC23" s="51">
        <f>Y23-Q23</f>
        <v>214</v>
      </c>
      <c r="AD23" s="53"/>
      <c r="AE23" s="54"/>
      <c r="AF23" s="53"/>
      <c r="AG23" s="52"/>
    </row>
    <row r="24" spans="1:33" ht="43.95" customHeight="1">
      <c r="A24" s="44">
        <v>28</v>
      </c>
      <c r="B24" s="45" t="s">
        <v>32</v>
      </c>
      <c r="C24" s="46">
        <v>23</v>
      </c>
      <c r="D24" s="59" t="s">
        <v>45</v>
      </c>
      <c r="E24" s="53" t="s">
        <v>34</v>
      </c>
      <c r="F24" s="48"/>
      <c r="G24" s="47">
        <v>462000135</v>
      </c>
      <c r="H24" s="47" t="s">
        <v>39</v>
      </c>
      <c r="I24" s="49"/>
      <c r="J24" s="49">
        <v>3035.87</v>
      </c>
      <c r="K24" s="49">
        <v>3035.87</v>
      </c>
      <c r="L24" s="49">
        <v>0</v>
      </c>
      <c r="M24" s="50"/>
      <c r="N24" s="49">
        <v>8.14</v>
      </c>
      <c r="O24" s="49">
        <v>6.57</v>
      </c>
      <c r="P24" s="49">
        <v>38.28</v>
      </c>
      <c r="Q24" s="51">
        <v>3959</v>
      </c>
      <c r="R24" s="49" t="s">
        <v>37</v>
      </c>
      <c r="S24" s="51">
        <f>((100-N24)/(100-O24))*Q24</f>
        <v>3892.4728673873487</v>
      </c>
      <c r="T24" s="49">
        <f>N24-O24</f>
        <v>1.5700000000000003</v>
      </c>
      <c r="U24" s="52"/>
      <c r="V24" s="49">
        <v>13.3</v>
      </c>
      <c r="W24" s="49">
        <v>5.89</v>
      </c>
      <c r="X24" s="49">
        <v>42.56</v>
      </c>
      <c r="Y24" s="44">
        <v>3617</v>
      </c>
      <c r="Z24" s="44" t="s">
        <v>33</v>
      </c>
      <c r="AA24" s="51">
        <f>((100-V24)/(100-W24))*Y24</f>
        <v>3332.2059292317504</v>
      </c>
      <c r="AB24" s="49">
        <f>V24-W24</f>
        <v>7.410000000000001</v>
      </c>
      <c r="AC24" s="51"/>
      <c r="AD24" s="53"/>
      <c r="AE24" s="54"/>
      <c r="AF24" s="53"/>
      <c r="AG24" s="52"/>
    </row>
    <row r="25" spans="1:33" ht="43.95" customHeight="1">
      <c r="A25" s="46">
        <v>63</v>
      </c>
      <c r="B25" s="45" t="s">
        <v>48</v>
      </c>
      <c r="C25" s="46">
        <v>53</v>
      </c>
      <c r="D25" s="59" t="s">
        <v>45</v>
      </c>
      <c r="E25" s="53" t="s">
        <v>34</v>
      </c>
      <c r="F25" s="48">
        <v>59</v>
      </c>
      <c r="G25" s="47">
        <v>462000155</v>
      </c>
      <c r="H25" s="47" t="s">
        <v>49</v>
      </c>
      <c r="I25" s="60">
        <v>3996.78</v>
      </c>
      <c r="J25" s="60">
        <v>3996.78</v>
      </c>
      <c r="K25" s="60">
        <v>3965.6</v>
      </c>
      <c r="L25" s="60">
        <v>3965.6</v>
      </c>
      <c r="M25" s="50"/>
      <c r="N25" s="49">
        <v>11.46</v>
      </c>
      <c r="O25" s="49">
        <v>6.01</v>
      </c>
      <c r="P25" s="49">
        <v>53.1</v>
      </c>
      <c r="Q25" s="51">
        <v>2774</v>
      </c>
      <c r="R25" s="49" t="s">
        <v>50</v>
      </c>
      <c r="S25" s="51">
        <f>((100-N25)/(100-O25))*Q25</f>
        <v>2613.1499095648473</v>
      </c>
      <c r="T25" s="49">
        <f>N25-O25</f>
        <v>5.4500000000000011</v>
      </c>
      <c r="U25" s="52"/>
      <c r="V25" s="49">
        <v>11.3</v>
      </c>
      <c r="W25" s="49">
        <v>5.27</v>
      </c>
      <c r="X25" s="49">
        <v>41.24</v>
      </c>
      <c r="Y25" s="44">
        <v>3781</v>
      </c>
      <c r="Z25" s="44" t="s">
        <v>37</v>
      </c>
      <c r="AA25" s="51">
        <f>((100-V25)/(100-W25))*Y25</f>
        <v>3540.3219676976673</v>
      </c>
      <c r="AB25" s="49">
        <f>V25-W25</f>
        <v>6.0300000000000011</v>
      </c>
      <c r="AC25" s="51"/>
      <c r="AD25" s="53"/>
      <c r="AE25" s="54"/>
      <c r="AF25" s="53"/>
      <c r="AG25" s="52"/>
    </row>
    <row r="26" spans="1:33" ht="43.95" customHeight="1">
      <c r="A26" s="46"/>
      <c r="B26" s="45"/>
      <c r="C26" s="46"/>
      <c r="D26" s="55" t="s">
        <v>45</v>
      </c>
      <c r="E26" s="56" t="s">
        <v>34</v>
      </c>
      <c r="F26" s="48"/>
      <c r="G26" s="47"/>
      <c r="H26" s="47"/>
      <c r="I26" s="60"/>
      <c r="J26" s="64">
        <f>SUM(J21:J25)</f>
        <v>15391.37</v>
      </c>
      <c r="K26" s="64">
        <f>SUM(K21:K25)</f>
        <v>15329.44</v>
      </c>
      <c r="L26" s="60"/>
      <c r="M26" s="50"/>
      <c r="N26" s="57">
        <f>SUMPRODUCT(N21:N25,$K21:$K25)/$K26</f>
        <v>9.7149053716247948</v>
      </c>
      <c r="O26" s="57">
        <f t="shared" ref="O26:T26" si="4">SUMPRODUCT(O21:O25,$K21:$K25)/$K26</f>
        <v>6.3404891111482211</v>
      </c>
      <c r="P26" s="57">
        <f t="shared" si="4"/>
        <v>45.421473263211183</v>
      </c>
      <c r="Q26" s="58">
        <f t="shared" si="4"/>
        <v>3364.2928084783266</v>
      </c>
      <c r="R26" s="56" t="str">
        <f>IF(Q26&gt;5200,"G7",IF(Q26&gt;4900,"G8",IF(Q26&gt;4600,"G9",IF(Q26&gt;4300,"G10",IF(Q26&gt;4000,"G11",IF(Q26&gt;3700,"G12",IF(Q26&gt;3400,"G13",IF(Q26&gt;3100,"G14",IF(Q26&gt;2800,"G15",IF(Q26&gt;2500,"G16",IF(Q26&gt;2200,"G17")))))))))))</f>
        <v>G14</v>
      </c>
      <c r="S26" s="58">
        <f t="shared" si="4"/>
        <v>3249.4189934215919</v>
      </c>
      <c r="T26" s="57">
        <f t="shared" si="4"/>
        <v>3.3744162604765737</v>
      </c>
      <c r="U26" s="52"/>
      <c r="V26" s="57">
        <f>SUMPRODUCT(V21:V25,$J21:$J25)/$J26</f>
        <v>12.518521288228403</v>
      </c>
      <c r="W26" s="57">
        <f t="shared" ref="W26:AB26" si="5">SUMPRODUCT(W21:W25,$J21:$J25)/$J26</f>
        <v>6.4309349005319216</v>
      </c>
      <c r="X26" s="57">
        <f t="shared" si="5"/>
        <v>39.366760723704253</v>
      </c>
      <c r="Y26" s="58">
        <f t="shared" si="5"/>
        <v>3837.6684966965254</v>
      </c>
      <c r="Z26" s="56" t="str">
        <f>IF(Y26&gt;5200,"G7",IF(Y26&gt;4900,"G8",IF(Y26&gt;4600,"G9",IF(Y26&gt;4300,"G10",IF(Y26&gt;4000,"G11",IF(Y26&gt;3700,"G12",IF(Y26&gt;3400,"G13",IF(Y26&gt;3100,"G14",IF(Y26&gt;2800,"G15",IF(Y26&gt;2500,"G16",IF(Y26&gt;2200,"G17")))))))))))</f>
        <v>G12</v>
      </c>
      <c r="AA26" s="58">
        <f t="shared" si="5"/>
        <v>3597.7350010495106</v>
      </c>
      <c r="AB26" s="57">
        <f t="shared" si="5"/>
        <v>6.0875863876964829</v>
      </c>
      <c r="AC26" s="51"/>
      <c r="AD26" s="53"/>
      <c r="AE26" s="54"/>
      <c r="AF26" s="53"/>
      <c r="AG26" s="52"/>
    </row>
    <row r="27" spans="1:33" ht="43.95" customHeight="1">
      <c r="A27" s="46"/>
      <c r="B27" s="45"/>
      <c r="C27" s="46"/>
      <c r="D27" s="59"/>
      <c r="E27" s="53"/>
      <c r="F27" s="48"/>
      <c r="G27" s="47"/>
      <c r="H27" s="47"/>
      <c r="I27" s="60"/>
      <c r="J27" s="60"/>
      <c r="K27" s="60"/>
      <c r="L27" s="60"/>
      <c r="M27" s="50"/>
      <c r="N27" s="49"/>
      <c r="O27" s="49"/>
      <c r="P27" s="49"/>
      <c r="Q27" s="51"/>
      <c r="R27" s="49"/>
      <c r="S27" s="51"/>
      <c r="T27" s="49"/>
      <c r="U27" s="52"/>
      <c r="V27" s="49"/>
      <c r="W27" s="49"/>
      <c r="X27" s="49"/>
      <c r="Y27" s="44"/>
      <c r="Z27" s="44"/>
      <c r="AA27" s="51"/>
      <c r="AB27" s="49"/>
      <c r="AC27" s="51"/>
      <c r="AD27" s="53"/>
      <c r="AE27" s="54"/>
      <c r="AF27" s="53"/>
      <c r="AG27" s="52"/>
    </row>
    <row r="28" spans="1:33" ht="43.95" customHeight="1">
      <c r="A28" s="46"/>
      <c r="B28" s="45"/>
      <c r="C28" s="46"/>
      <c r="D28" s="59"/>
      <c r="E28" s="53"/>
      <c r="F28" s="48"/>
      <c r="G28" s="47"/>
      <c r="H28" s="47"/>
      <c r="I28" s="60"/>
      <c r="J28" s="60"/>
      <c r="K28" s="60"/>
      <c r="L28" s="60"/>
      <c r="M28" s="50"/>
      <c r="N28" s="49"/>
      <c r="O28" s="49"/>
      <c r="P28" s="49"/>
      <c r="Q28" s="51"/>
      <c r="R28" s="49"/>
      <c r="S28" s="51"/>
      <c r="T28" s="49"/>
      <c r="U28" s="52"/>
      <c r="V28" s="49"/>
      <c r="W28" s="49"/>
      <c r="X28" s="49"/>
      <c r="Y28" s="44"/>
      <c r="Z28" s="44"/>
      <c r="AA28" s="51"/>
      <c r="AB28" s="49"/>
      <c r="AC28" s="51"/>
      <c r="AD28" s="53"/>
      <c r="AE28" s="54"/>
      <c r="AF28" s="53"/>
      <c r="AG28" s="52"/>
    </row>
    <row r="29" spans="1:33" ht="43.95" customHeight="1">
      <c r="A29" s="46">
        <v>57</v>
      </c>
      <c r="B29" s="45" t="s">
        <v>51</v>
      </c>
      <c r="C29" s="46">
        <v>48</v>
      </c>
      <c r="D29" s="46" t="s">
        <v>52</v>
      </c>
      <c r="E29" s="46" t="s">
        <v>37</v>
      </c>
      <c r="F29" s="48">
        <v>59</v>
      </c>
      <c r="G29" s="46">
        <v>162001393</v>
      </c>
      <c r="H29" s="47" t="s">
        <v>53</v>
      </c>
      <c r="I29" s="60">
        <v>3675.15</v>
      </c>
      <c r="J29" s="60">
        <v>3675.15</v>
      </c>
      <c r="K29" s="60">
        <v>3646.2</v>
      </c>
      <c r="L29" s="60">
        <v>3646.2</v>
      </c>
      <c r="M29" s="50"/>
      <c r="N29" s="49">
        <v>11.18</v>
      </c>
      <c r="O29" s="49">
        <v>6.11</v>
      </c>
      <c r="P29" s="49">
        <v>45.98</v>
      </c>
      <c r="Q29" s="51">
        <v>3323</v>
      </c>
      <c r="R29" s="49" t="s">
        <v>47</v>
      </c>
      <c r="S29" s="51">
        <f>((100-N29)/(100-O29))*Q29</f>
        <v>3143.5601235488334</v>
      </c>
      <c r="T29" s="49">
        <f>N29-O29</f>
        <v>5.0699999999999994</v>
      </c>
      <c r="U29" s="52"/>
      <c r="V29" s="49">
        <v>15.73</v>
      </c>
      <c r="W29" s="49">
        <v>6.76</v>
      </c>
      <c r="X29" s="49">
        <v>44.28</v>
      </c>
      <c r="Y29" s="44">
        <v>3470</v>
      </c>
      <c r="Z29" s="44" t="s">
        <v>33</v>
      </c>
      <c r="AA29" s="51">
        <f>((100-V29)/(100-W29))*Y29</f>
        <v>3136.1743886743884</v>
      </c>
      <c r="AB29" s="49">
        <f>V29-W29</f>
        <v>8.9700000000000006</v>
      </c>
      <c r="AC29" s="51"/>
      <c r="AD29" s="53"/>
      <c r="AE29" s="54"/>
      <c r="AF29" s="53"/>
      <c r="AG29" s="52"/>
    </row>
    <row r="30" spans="1:33" ht="43.95" customHeight="1">
      <c r="A30" s="46">
        <v>64</v>
      </c>
      <c r="B30" s="45" t="s">
        <v>48</v>
      </c>
      <c r="C30" s="46">
        <v>54</v>
      </c>
      <c r="D30" s="46" t="s">
        <v>52</v>
      </c>
      <c r="E30" s="46" t="s">
        <v>37</v>
      </c>
      <c r="F30" s="48">
        <v>59</v>
      </c>
      <c r="G30" s="46">
        <v>162001400</v>
      </c>
      <c r="H30" s="47" t="s">
        <v>49</v>
      </c>
      <c r="I30" s="60">
        <v>3971.2</v>
      </c>
      <c r="J30" s="60">
        <v>3971.2</v>
      </c>
      <c r="K30" s="60">
        <v>3939.8</v>
      </c>
      <c r="L30" s="60">
        <v>3939.8</v>
      </c>
      <c r="M30" s="50"/>
      <c r="N30" s="49">
        <v>10.65</v>
      </c>
      <c r="O30" s="49">
        <v>5.42</v>
      </c>
      <c r="P30" s="49">
        <v>56.5</v>
      </c>
      <c r="Q30" s="51">
        <v>2462</v>
      </c>
      <c r="R30" s="49" t="s">
        <v>54</v>
      </c>
      <c r="S30" s="51">
        <f>((100-N30)/(100-O30))*Q30</f>
        <v>2325.8585324592937</v>
      </c>
      <c r="T30" s="49">
        <f>N30-O30</f>
        <v>5.23</v>
      </c>
      <c r="U30" s="52"/>
      <c r="V30" s="49">
        <v>13.42</v>
      </c>
      <c r="W30" s="49">
        <v>5.31</v>
      </c>
      <c r="X30" s="49">
        <v>46.64</v>
      </c>
      <c r="Y30" s="44">
        <v>3338</v>
      </c>
      <c r="Z30" s="44" t="s">
        <v>47</v>
      </c>
      <c r="AA30" s="51">
        <f>((100-V30)/(100-W30))*Y30</f>
        <v>3052.1072974970957</v>
      </c>
      <c r="AB30" s="49">
        <f>V30-W30</f>
        <v>8.11</v>
      </c>
      <c r="AC30" s="51"/>
      <c r="AD30" s="53"/>
      <c r="AE30" s="54"/>
      <c r="AF30" s="53"/>
      <c r="AG30" s="52"/>
    </row>
    <row r="31" spans="1:33" ht="43.95" customHeight="1">
      <c r="A31" s="46"/>
      <c r="B31" s="45"/>
      <c r="C31" s="46"/>
      <c r="D31" s="55" t="s">
        <v>52</v>
      </c>
      <c r="E31" s="55" t="s">
        <v>37</v>
      </c>
      <c r="F31" s="48"/>
      <c r="G31" s="46"/>
      <c r="H31" s="47"/>
      <c r="I31" s="60"/>
      <c r="J31" s="64">
        <f>SUM(J29:J30)</f>
        <v>7646.35</v>
      </c>
      <c r="K31" s="64">
        <f>SUM(K29:K30)</f>
        <v>7586</v>
      </c>
      <c r="L31" s="60"/>
      <c r="M31" s="50"/>
      <c r="N31" s="57">
        <f>SUMPRODUCT(N29:N30,$K29:$K30)/$K31</f>
        <v>10.904743738465594</v>
      </c>
      <c r="O31" s="57">
        <f t="shared" ref="O31:T31" si="6">SUMPRODUCT(O29:O30,$K29:$K30)/$K31</f>
        <v>5.7516475085684151</v>
      </c>
      <c r="P31" s="57">
        <f t="shared" si="6"/>
        <v>51.443577115739522</v>
      </c>
      <c r="Q31" s="58">
        <f t="shared" si="6"/>
        <v>2875.8384128658054</v>
      </c>
      <c r="R31" s="56" t="str">
        <f>IF(Q31&gt;5200,"G7",IF(Q31&gt;4900,"G8",IF(Q31&gt;4600,"G9",IF(Q31&gt;4300,"G10",IF(Q31&gt;4000,"G11",IF(Q31&gt;3700,"G12",IF(Q31&gt;3400,"G13",IF(Q31&gt;3100,"G14",IF(Q31&gt;2800,"G15",IF(Q31&gt;2500,"G16",IF(Q31&gt;2200,"G17")))))))))))</f>
        <v>G15</v>
      </c>
      <c r="S31" s="58">
        <f t="shared" si="6"/>
        <v>2718.8856272959242</v>
      </c>
      <c r="T31" s="57">
        <f t="shared" si="6"/>
        <v>5.1530962298971792</v>
      </c>
      <c r="U31" s="52"/>
      <c r="V31" s="57">
        <f>SUMPRODUCT(V29:V30,$J29:$J30)/$J31</f>
        <v>14.530280918346662</v>
      </c>
      <c r="W31" s="57">
        <f t="shared" ref="W31:AB31" si="7">SUMPRODUCT(W29:W30,$J29:$J30)/$J31</f>
        <v>6.0069295807803718</v>
      </c>
      <c r="X31" s="57">
        <f t="shared" si="7"/>
        <v>45.505687027143672</v>
      </c>
      <c r="Y31" s="58">
        <f t="shared" si="7"/>
        <v>3401.4446239055237</v>
      </c>
      <c r="Z31" s="56" t="str">
        <f>IF(Y31&gt;5200,"G7",IF(Y31&gt;4900,"G8",IF(Y31&gt;4600,"G9",IF(Y31&gt;4300,"G10",IF(Y31&gt;4000,"G11",IF(Y31&gt;3700,"G12",IF(Y31&gt;3400,"G13",IF(Y31&gt;3100,"G14",IF(Y31&gt;2800,"G15",IF(Y31&gt;2500,"G16",IF(Y31&gt;2200,"G17")))))))))))</f>
        <v>G13</v>
      </c>
      <c r="AA31" s="58">
        <f t="shared" si="7"/>
        <v>3092.5133958499341</v>
      </c>
      <c r="AB31" s="57">
        <f t="shared" si="7"/>
        <v>8.5233513375662895</v>
      </c>
      <c r="AC31" s="51"/>
      <c r="AD31" s="53"/>
      <c r="AE31" s="54"/>
      <c r="AF31" s="53"/>
      <c r="AG31" s="52"/>
    </row>
    <row r="32" spans="1:33" ht="43.95" customHeight="1">
      <c r="A32" s="46"/>
      <c r="B32" s="45"/>
      <c r="C32" s="46"/>
      <c r="D32" s="46"/>
      <c r="E32" s="46"/>
      <c r="F32" s="48"/>
      <c r="G32" s="46"/>
      <c r="H32" s="47"/>
      <c r="I32" s="60"/>
      <c r="J32" s="60"/>
      <c r="K32" s="60"/>
      <c r="L32" s="60"/>
      <c r="M32" s="50"/>
      <c r="N32" s="49"/>
      <c r="O32" s="49"/>
      <c r="P32" s="49"/>
      <c r="Q32" s="51"/>
      <c r="R32" s="49"/>
      <c r="S32" s="51"/>
      <c r="T32" s="49"/>
      <c r="U32" s="52"/>
      <c r="V32" s="49"/>
      <c r="W32" s="49"/>
      <c r="X32" s="49"/>
      <c r="Y32" s="44"/>
      <c r="Z32" s="44"/>
      <c r="AA32" s="51"/>
      <c r="AB32" s="49"/>
      <c r="AC32" s="51"/>
      <c r="AD32" s="53"/>
      <c r="AE32" s="54"/>
      <c r="AF32" s="53"/>
      <c r="AG32" s="52"/>
    </row>
    <row r="33" spans="1:33" ht="43.95" customHeight="1">
      <c r="A33" s="46"/>
      <c r="B33" s="45"/>
      <c r="C33" s="46"/>
      <c r="D33" s="46"/>
      <c r="E33" s="46"/>
      <c r="F33" s="48"/>
      <c r="G33" s="46"/>
      <c r="H33" s="47"/>
      <c r="I33" s="60"/>
      <c r="J33" s="60"/>
      <c r="K33" s="60"/>
      <c r="L33" s="60"/>
      <c r="M33" s="50"/>
      <c r="N33" s="49"/>
      <c r="O33" s="49"/>
      <c r="P33" s="49"/>
      <c r="Q33" s="51"/>
      <c r="R33" s="49"/>
      <c r="S33" s="51"/>
      <c r="T33" s="49"/>
      <c r="U33" s="52"/>
      <c r="V33" s="49"/>
      <c r="W33" s="49"/>
      <c r="X33" s="49"/>
      <c r="Y33" s="44"/>
      <c r="Z33" s="44"/>
      <c r="AA33" s="51"/>
      <c r="AB33" s="49"/>
      <c r="AC33" s="51"/>
      <c r="AD33" s="53"/>
      <c r="AE33" s="54"/>
      <c r="AF33" s="53"/>
      <c r="AG33" s="52"/>
    </row>
    <row r="34" spans="1:33" ht="43.95" customHeight="1">
      <c r="A34" s="44">
        <v>1</v>
      </c>
      <c r="B34" s="45" t="s">
        <v>55</v>
      </c>
      <c r="C34" s="44">
        <v>1</v>
      </c>
      <c r="D34" s="47" t="s">
        <v>56</v>
      </c>
      <c r="E34" s="44" t="s">
        <v>34</v>
      </c>
      <c r="F34" s="65">
        <v>59</v>
      </c>
      <c r="G34" s="47">
        <v>161014501</v>
      </c>
      <c r="H34" s="47" t="s">
        <v>46</v>
      </c>
      <c r="I34" s="60">
        <v>4002.82</v>
      </c>
      <c r="J34" s="66">
        <v>4002.82</v>
      </c>
      <c r="K34" s="60">
        <v>3971.98</v>
      </c>
      <c r="L34" s="60">
        <v>3971.98</v>
      </c>
      <c r="M34" s="50"/>
      <c r="N34" s="49">
        <v>7.71</v>
      </c>
      <c r="O34" s="49">
        <v>5.4</v>
      </c>
      <c r="P34" s="49">
        <v>58.59</v>
      </c>
      <c r="Q34" s="51">
        <v>2327</v>
      </c>
      <c r="R34" s="49" t="s">
        <v>54</v>
      </c>
      <c r="S34" s="51">
        <f t="shared" ref="S34:S39" si="8">((100-N34)/(100-O34))*Q34</f>
        <v>2270.1779069767445</v>
      </c>
      <c r="T34" s="49">
        <f t="shared" ref="T34:T39" si="9">N34-O34</f>
        <v>2.3099999999999996</v>
      </c>
      <c r="U34" s="52"/>
      <c r="V34" s="49"/>
      <c r="W34" s="49"/>
      <c r="X34" s="49"/>
      <c r="Y34" s="44"/>
      <c r="Z34" s="44"/>
      <c r="AA34" s="51">
        <f>((100-V34)/(100-W34))*Y34</f>
        <v>0</v>
      </c>
      <c r="AB34" s="49">
        <f>V34-W34</f>
        <v>0</v>
      </c>
      <c r="AC34" s="51"/>
      <c r="AD34" s="53"/>
      <c r="AE34" s="54">
        <f>Y34-Q34</f>
        <v>-2327</v>
      </c>
      <c r="AF34" s="53"/>
      <c r="AG34" s="52"/>
    </row>
    <row r="35" spans="1:33" ht="43.95" customHeight="1">
      <c r="A35" s="44">
        <v>16</v>
      </c>
      <c r="B35" s="45" t="s">
        <v>35</v>
      </c>
      <c r="C35" s="46">
        <v>14</v>
      </c>
      <c r="D35" s="47" t="s">
        <v>56</v>
      </c>
      <c r="E35" s="44" t="s">
        <v>34</v>
      </c>
      <c r="F35" s="46">
        <v>58</v>
      </c>
      <c r="G35" s="47">
        <v>161014524</v>
      </c>
      <c r="H35" s="47" t="s">
        <v>38</v>
      </c>
      <c r="I35" s="60">
        <v>3940.6</v>
      </c>
      <c r="J35" s="66">
        <v>3940.6</v>
      </c>
      <c r="K35" s="60">
        <v>3909.46</v>
      </c>
      <c r="L35" s="60">
        <v>3909.46</v>
      </c>
      <c r="M35" s="50"/>
      <c r="N35" s="49">
        <v>9.5399999999999991</v>
      </c>
      <c r="O35" s="49">
        <v>6.47</v>
      </c>
      <c r="P35" s="49">
        <v>47.32</v>
      </c>
      <c r="Q35" s="51">
        <v>3202</v>
      </c>
      <c r="R35" s="49" t="s">
        <v>47</v>
      </c>
      <c r="S35" s="51">
        <f t="shared" si="8"/>
        <v>3096.8985352293384</v>
      </c>
      <c r="T35" s="49">
        <f t="shared" si="9"/>
        <v>3.0699999999999994</v>
      </c>
      <c r="U35" s="52"/>
      <c r="V35" s="49"/>
      <c r="W35" s="49"/>
      <c r="X35" s="49"/>
      <c r="Y35" s="44"/>
      <c r="Z35" s="44"/>
      <c r="AA35" s="51"/>
      <c r="AB35" s="49"/>
      <c r="AC35" s="51">
        <f>Y35-Q35</f>
        <v>-3202</v>
      </c>
      <c r="AD35" s="53"/>
      <c r="AE35" s="54"/>
      <c r="AF35" s="53"/>
      <c r="AG35" s="52"/>
    </row>
    <row r="36" spans="1:33" ht="43.95" customHeight="1">
      <c r="A36" s="44">
        <v>26</v>
      </c>
      <c r="B36" s="45" t="s">
        <v>32</v>
      </c>
      <c r="C36" s="46">
        <v>22</v>
      </c>
      <c r="D36" s="47" t="s">
        <v>56</v>
      </c>
      <c r="E36" s="44" t="s">
        <v>34</v>
      </c>
      <c r="F36" s="48">
        <v>58</v>
      </c>
      <c r="G36" s="47">
        <v>161014535</v>
      </c>
      <c r="H36" s="47" t="s">
        <v>57</v>
      </c>
      <c r="I36" s="49">
        <v>3882.59</v>
      </c>
      <c r="J36" s="67">
        <v>3882.59</v>
      </c>
      <c r="K36" s="49">
        <v>3852.31</v>
      </c>
      <c r="L36" s="49">
        <v>3852.31</v>
      </c>
      <c r="M36" s="50"/>
      <c r="N36" s="49">
        <v>8.51</v>
      </c>
      <c r="O36" s="49">
        <v>5.56</v>
      </c>
      <c r="P36" s="49">
        <v>39.04</v>
      </c>
      <c r="Q36" s="51">
        <v>4012</v>
      </c>
      <c r="R36" s="49" t="s">
        <v>34</v>
      </c>
      <c r="S36" s="51">
        <f t="shared" si="8"/>
        <v>3886.6781024989409</v>
      </c>
      <c r="T36" s="49">
        <f t="shared" si="9"/>
        <v>2.95</v>
      </c>
      <c r="U36" s="52"/>
      <c r="V36" s="49"/>
      <c r="W36" s="49"/>
      <c r="X36" s="49"/>
      <c r="Y36" s="44"/>
      <c r="Z36" s="44"/>
      <c r="AA36" s="51"/>
      <c r="AB36" s="49"/>
      <c r="AC36" s="51"/>
      <c r="AD36" s="53"/>
      <c r="AE36" s="54"/>
      <c r="AF36" s="53"/>
      <c r="AG36" s="52"/>
    </row>
    <row r="37" spans="1:33" ht="43.95" customHeight="1">
      <c r="A37" s="44">
        <v>51</v>
      </c>
      <c r="B37" s="45" t="s">
        <v>58</v>
      </c>
      <c r="C37" s="44">
        <v>43</v>
      </c>
      <c r="D37" s="47" t="s">
        <v>56</v>
      </c>
      <c r="E37" s="44" t="s">
        <v>34</v>
      </c>
      <c r="F37" s="48">
        <v>56</v>
      </c>
      <c r="G37" s="47">
        <v>161014582</v>
      </c>
      <c r="H37" s="47" t="s">
        <v>59</v>
      </c>
      <c r="I37" s="60">
        <v>3709.62</v>
      </c>
      <c r="J37" s="66">
        <v>3709.62</v>
      </c>
      <c r="K37" s="60">
        <v>3680.3</v>
      </c>
      <c r="L37" s="60">
        <v>3680.3</v>
      </c>
      <c r="M37" s="50"/>
      <c r="N37" s="49">
        <v>11.79</v>
      </c>
      <c r="O37" s="49">
        <v>7.39</v>
      </c>
      <c r="P37" s="49">
        <v>36.409999999999997</v>
      </c>
      <c r="Q37" s="51">
        <v>4053</v>
      </c>
      <c r="R37" s="49" t="s">
        <v>34</v>
      </c>
      <c r="S37" s="51">
        <f t="shared" si="8"/>
        <v>3860.4376417233561</v>
      </c>
      <c r="T37" s="49">
        <f t="shared" si="9"/>
        <v>4.3999999999999995</v>
      </c>
      <c r="U37" s="52"/>
      <c r="V37" s="49"/>
      <c r="W37" s="49"/>
      <c r="X37" s="49"/>
      <c r="Y37" s="44"/>
      <c r="Z37" s="44"/>
      <c r="AA37" s="51">
        <f>((100-V37)/(100-W37))*Y37</f>
        <v>0</v>
      </c>
      <c r="AB37" s="49">
        <f>V37-W37</f>
        <v>0</v>
      </c>
      <c r="AC37" s="51"/>
      <c r="AD37" s="53"/>
      <c r="AE37" s="54"/>
      <c r="AF37" s="53"/>
      <c r="AG37" s="52"/>
    </row>
    <row r="38" spans="1:33" ht="43.95" customHeight="1">
      <c r="A38" s="46">
        <v>56</v>
      </c>
      <c r="B38" s="45" t="s">
        <v>51</v>
      </c>
      <c r="C38" s="46">
        <v>47</v>
      </c>
      <c r="D38" s="47" t="s">
        <v>56</v>
      </c>
      <c r="E38" s="46" t="s">
        <v>34</v>
      </c>
      <c r="F38" s="48">
        <v>58</v>
      </c>
      <c r="G38" s="47">
        <v>161014594</v>
      </c>
      <c r="H38" s="47" t="s">
        <v>60</v>
      </c>
      <c r="I38" s="60">
        <v>3866.52</v>
      </c>
      <c r="J38" s="66">
        <v>3866.52</v>
      </c>
      <c r="K38" s="60">
        <v>3836.4</v>
      </c>
      <c r="L38" s="60">
        <v>3836.4</v>
      </c>
      <c r="M38" s="50"/>
      <c r="N38" s="49">
        <v>10.85</v>
      </c>
      <c r="O38" s="49">
        <v>6.7</v>
      </c>
      <c r="P38" s="49">
        <v>40.42</v>
      </c>
      <c r="Q38" s="51">
        <v>3747</v>
      </c>
      <c r="R38" s="49" t="s">
        <v>37</v>
      </c>
      <c r="S38" s="51">
        <f t="shared" si="8"/>
        <v>3580.3327974276531</v>
      </c>
      <c r="T38" s="49">
        <f t="shared" si="9"/>
        <v>4.1499999999999995</v>
      </c>
      <c r="U38" s="52"/>
      <c r="V38" s="49"/>
      <c r="W38" s="49"/>
      <c r="X38" s="49"/>
      <c r="Y38" s="44"/>
      <c r="Z38" s="44"/>
      <c r="AA38" s="51">
        <f>((100-V38)/(100-W38))*Y38</f>
        <v>0</v>
      </c>
      <c r="AB38" s="49">
        <f>V38-W38</f>
        <v>0</v>
      </c>
      <c r="AC38" s="51"/>
      <c r="AD38" s="53"/>
      <c r="AE38" s="54"/>
      <c r="AF38" s="53"/>
      <c r="AG38" s="52"/>
    </row>
    <row r="39" spans="1:33" ht="43.95" customHeight="1">
      <c r="A39" s="46">
        <v>59</v>
      </c>
      <c r="B39" s="45" t="s">
        <v>61</v>
      </c>
      <c r="C39" s="46">
        <v>50</v>
      </c>
      <c r="D39" s="47" t="s">
        <v>56</v>
      </c>
      <c r="E39" s="46" t="s">
        <v>34</v>
      </c>
      <c r="F39" s="48">
        <v>59</v>
      </c>
      <c r="G39" s="47">
        <v>161014599</v>
      </c>
      <c r="H39" s="47" t="s">
        <v>51</v>
      </c>
      <c r="I39" s="60">
        <v>3931.17</v>
      </c>
      <c r="J39" s="66">
        <v>3931.17</v>
      </c>
      <c r="K39" s="60">
        <v>3901</v>
      </c>
      <c r="L39" s="60">
        <v>3901</v>
      </c>
      <c r="M39" s="50"/>
      <c r="N39" s="49">
        <v>11.18</v>
      </c>
      <c r="O39" s="49">
        <v>6.37</v>
      </c>
      <c r="P39" s="49">
        <v>41.76</v>
      </c>
      <c r="Q39" s="51">
        <v>3672</v>
      </c>
      <c r="R39" s="49" t="s">
        <v>33</v>
      </c>
      <c r="S39" s="51">
        <f t="shared" si="8"/>
        <v>3483.3604613905795</v>
      </c>
      <c r="T39" s="49">
        <f t="shared" si="9"/>
        <v>4.8099999999999996</v>
      </c>
      <c r="U39" s="52"/>
      <c r="V39" s="49"/>
      <c r="W39" s="49"/>
      <c r="X39" s="49"/>
      <c r="Y39" s="44"/>
      <c r="Z39" s="44"/>
      <c r="AA39" s="51">
        <f>((100-V39)/(100-W39))*Y39</f>
        <v>0</v>
      </c>
      <c r="AB39" s="49">
        <f>V39-W39</f>
        <v>0</v>
      </c>
      <c r="AC39" s="51"/>
      <c r="AD39" s="53"/>
      <c r="AE39" s="54"/>
      <c r="AF39" s="53"/>
      <c r="AG39" s="52"/>
    </row>
    <row r="40" spans="1:33" ht="43.95" customHeight="1">
      <c r="A40" s="46"/>
      <c r="B40" s="45"/>
      <c r="C40" s="46"/>
      <c r="D40" s="55" t="s">
        <v>56</v>
      </c>
      <c r="E40" s="55" t="s">
        <v>34</v>
      </c>
      <c r="F40" s="48"/>
      <c r="G40" s="47"/>
      <c r="H40" s="47"/>
      <c r="I40" s="60"/>
      <c r="J40" s="68">
        <f>SUM(J34:J39)</f>
        <v>23333.32</v>
      </c>
      <c r="K40" s="64">
        <f>SUM(K34:K39)</f>
        <v>23151.45</v>
      </c>
      <c r="L40" s="60"/>
      <c r="M40" s="50"/>
      <c r="N40" s="57">
        <f>SUMPRODUCT(N34:N39,$K34:$K39)/$K40</f>
        <v>9.9057393510989584</v>
      </c>
      <c r="O40" s="57">
        <f t="shared" ref="O40:T40" si="10">SUMPRODUCT(O34:O39,$K34:$K39)/$K40</f>
        <v>6.3025170691252601</v>
      </c>
      <c r="P40" s="57">
        <f t="shared" si="10"/>
        <v>44.061210369112949</v>
      </c>
      <c r="Q40" s="58">
        <f t="shared" si="10"/>
        <v>3491.447611272728</v>
      </c>
      <c r="R40" s="56" t="str">
        <f>IF(Q40&gt;5200,"G7",IF(Q40&gt;4900,"G8",IF(Q40&gt;4600,"G9",IF(Q40&gt;4300,"G10",IF(Q40&gt;4000,"G11",IF(Q40&gt;3700,"G12",IF(Q40&gt;3400,"G13",IF(Q40&gt;3100,"G14",IF(Q40&gt;2800,"G15",IF(Q40&gt;2500,"G16",IF(Q40&gt;2200,"G17")))))))))))</f>
        <v>G13</v>
      </c>
      <c r="S40" s="58">
        <f t="shared" si="10"/>
        <v>3353.0831834852434</v>
      </c>
      <c r="T40" s="57">
        <f t="shared" si="10"/>
        <v>3.6032222819736992</v>
      </c>
      <c r="U40" s="52"/>
      <c r="V40" s="57"/>
      <c r="W40" s="57"/>
      <c r="X40" s="57"/>
      <c r="Y40" s="69">
        <v>4450</v>
      </c>
      <c r="Z40" s="69" t="s">
        <v>31</v>
      </c>
      <c r="AA40" s="70">
        <v>4150</v>
      </c>
      <c r="AB40" s="57"/>
      <c r="AC40" s="51"/>
      <c r="AD40" s="53"/>
      <c r="AE40" s="54"/>
      <c r="AF40" s="53"/>
      <c r="AG40" s="52"/>
    </row>
    <row r="41" spans="1:33" ht="43.95" customHeight="1">
      <c r="A41" s="46"/>
      <c r="B41" s="45"/>
      <c r="C41" s="46"/>
      <c r="D41" s="47"/>
      <c r="E41" s="46"/>
      <c r="F41" s="48"/>
      <c r="G41" s="47"/>
      <c r="H41" s="47"/>
      <c r="I41" s="60"/>
      <c r="J41" s="66"/>
      <c r="K41" s="60"/>
      <c r="L41" s="60"/>
      <c r="M41" s="50"/>
      <c r="N41" s="49"/>
      <c r="O41" s="49"/>
      <c r="P41" s="49"/>
      <c r="Q41" s="51"/>
      <c r="R41" s="49"/>
      <c r="S41" s="51"/>
      <c r="T41" s="49"/>
      <c r="U41" s="52"/>
      <c r="V41" s="49"/>
      <c r="W41" s="49"/>
      <c r="X41" s="49"/>
      <c r="Y41" s="44"/>
      <c r="Z41" s="44"/>
      <c r="AA41" s="51"/>
      <c r="AB41" s="49"/>
      <c r="AC41" s="51"/>
      <c r="AD41" s="53"/>
      <c r="AE41" s="54"/>
      <c r="AF41" s="53"/>
      <c r="AG41" s="52"/>
    </row>
    <row r="42" spans="1:33" ht="43.95" customHeight="1">
      <c r="A42" s="46"/>
      <c r="B42" s="45"/>
      <c r="C42" s="46"/>
      <c r="D42" s="47"/>
      <c r="E42" s="46"/>
      <c r="F42" s="48"/>
      <c r="G42" s="47"/>
      <c r="H42" s="47"/>
      <c r="I42" s="60"/>
      <c r="J42" s="66"/>
      <c r="K42" s="60"/>
      <c r="L42" s="60"/>
      <c r="M42" s="50"/>
      <c r="N42" s="49"/>
      <c r="O42" s="49"/>
      <c r="P42" s="49"/>
      <c r="Q42" s="51"/>
      <c r="R42" s="49"/>
      <c r="S42" s="51"/>
      <c r="T42" s="49"/>
      <c r="U42" s="52"/>
      <c r="V42" s="49"/>
      <c r="W42" s="49"/>
      <c r="X42" s="49"/>
      <c r="Y42" s="44"/>
      <c r="Z42" s="44"/>
      <c r="AA42" s="51"/>
      <c r="AB42" s="49"/>
      <c r="AC42" s="51"/>
      <c r="AD42" s="53"/>
      <c r="AE42" s="54"/>
      <c r="AF42" s="53"/>
      <c r="AG42" s="52"/>
    </row>
    <row r="43" spans="1:33" ht="43.95" customHeight="1">
      <c r="A43" s="44">
        <v>40</v>
      </c>
      <c r="B43" s="45" t="s">
        <v>62</v>
      </c>
      <c r="C43" s="46">
        <v>34</v>
      </c>
      <c r="D43" s="47" t="s">
        <v>63</v>
      </c>
      <c r="E43" s="44" t="s">
        <v>34</v>
      </c>
      <c r="F43" s="48">
        <v>58</v>
      </c>
      <c r="G43" s="47">
        <v>161014553</v>
      </c>
      <c r="H43" s="47" t="s">
        <v>64</v>
      </c>
      <c r="I43" s="60">
        <v>3939.24</v>
      </c>
      <c r="J43" s="60">
        <v>3939.24</v>
      </c>
      <c r="K43" s="60">
        <v>3908.81</v>
      </c>
      <c r="L43" s="60">
        <v>3908.81</v>
      </c>
      <c r="M43" s="50"/>
      <c r="N43" s="49">
        <v>9.4499999999999993</v>
      </c>
      <c r="O43" s="49">
        <v>6.4</v>
      </c>
      <c r="P43" s="49">
        <v>39.5</v>
      </c>
      <c r="Q43" s="51">
        <v>3820</v>
      </c>
      <c r="R43" s="49" t="s">
        <v>37</v>
      </c>
      <c r="S43" s="51">
        <f>((100-N43)/(100-O43))*Q43</f>
        <v>3695.5235042735044</v>
      </c>
      <c r="T43" s="49">
        <f>N43-O43</f>
        <v>3.0499999999999989</v>
      </c>
      <c r="U43" s="52"/>
      <c r="V43" s="49">
        <v>12.14</v>
      </c>
      <c r="W43" s="49">
        <v>7.85</v>
      </c>
      <c r="X43" s="49">
        <v>37.409999999999997</v>
      </c>
      <c r="Y43" s="44">
        <v>3896</v>
      </c>
      <c r="Z43" s="44" t="s">
        <v>37</v>
      </c>
      <c r="AA43" s="51">
        <f>((100-V43)/(100-W43))*Y43</f>
        <v>3714.6235485621264</v>
      </c>
      <c r="AB43" s="49">
        <f>V43-W43</f>
        <v>4.2900000000000009</v>
      </c>
      <c r="AC43" s="51"/>
      <c r="AD43" s="53"/>
      <c r="AE43" s="54"/>
      <c r="AF43" s="53"/>
      <c r="AG43" s="52"/>
    </row>
    <row r="44" spans="1:33" ht="43.95" customHeight="1">
      <c r="A44" s="44"/>
      <c r="B44" s="45"/>
      <c r="C44" s="46"/>
      <c r="D44" s="55" t="s">
        <v>63</v>
      </c>
      <c r="E44" s="56" t="s">
        <v>34</v>
      </c>
      <c r="F44" s="48"/>
      <c r="G44" s="47"/>
      <c r="H44" s="47"/>
      <c r="I44" s="60"/>
      <c r="J44" s="64">
        <v>3939.24</v>
      </c>
      <c r="K44" s="64">
        <v>3908.81</v>
      </c>
      <c r="L44" s="60"/>
      <c r="M44" s="50"/>
      <c r="N44" s="57">
        <v>9.4499999999999993</v>
      </c>
      <c r="O44" s="57">
        <v>6.4</v>
      </c>
      <c r="P44" s="57">
        <v>39.5</v>
      </c>
      <c r="Q44" s="58">
        <v>3820</v>
      </c>
      <c r="R44" s="57" t="s">
        <v>37</v>
      </c>
      <c r="S44" s="58">
        <v>3695.5235042735044</v>
      </c>
      <c r="T44" s="57">
        <v>3.0499999999999989</v>
      </c>
      <c r="U44" s="52"/>
      <c r="V44" s="57">
        <v>12.14</v>
      </c>
      <c r="W44" s="57">
        <v>7.85</v>
      </c>
      <c r="X44" s="57">
        <v>37.409999999999997</v>
      </c>
      <c r="Y44" s="56">
        <v>3896</v>
      </c>
      <c r="Z44" s="56" t="s">
        <v>37</v>
      </c>
      <c r="AA44" s="58">
        <v>3714.6235485621264</v>
      </c>
      <c r="AB44" s="57">
        <v>4.2900000000000009</v>
      </c>
      <c r="AC44" s="51"/>
      <c r="AD44" s="53"/>
      <c r="AE44" s="54"/>
      <c r="AF44" s="53"/>
      <c r="AG44" s="52"/>
    </row>
    <row r="45" spans="1:33" ht="43.95" customHeight="1">
      <c r="A45" s="44"/>
      <c r="B45" s="45"/>
      <c r="C45" s="46"/>
      <c r="D45" s="47"/>
      <c r="E45" s="44"/>
      <c r="F45" s="48"/>
      <c r="G45" s="47"/>
      <c r="H45" s="47"/>
      <c r="I45" s="60"/>
      <c r="J45" s="60"/>
      <c r="K45" s="60"/>
      <c r="L45" s="60"/>
      <c r="M45" s="50"/>
      <c r="N45" s="49"/>
      <c r="O45" s="49"/>
      <c r="P45" s="49"/>
      <c r="Q45" s="51"/>
      <c r="R45" s="49"/>
      <c r="S45" s="51"/>
      <c r="T45" s="49"/>
      <c r="U45" s="52"/>
      <c r="V45" s="49"/>
      <c r="W45" s="49"/>
      <c r="X45" s="49"/>
      <c r="Y45" s="44"/>
      <c r="Z45" s="44"/>
      <c r="AA45" s="51"/>
      <c r="AB45" s="49"/>
      <c r="AC45" s="51"/>
      <c r="AD45" s="53"/>
      <c r="AE45" s="54"/>
      <c r="AF45" s="53"/>
      <c r="AG45" s="52"/>
    </row>
    <row r="46" spans="1:33" ht="43.95" customHeight="1">
      <c r="A46" s="44"/>
      <c r="B46" s="45"/>
      <c r="C46" s="46"/>
      <c r="D46" s="47"/>
      <c r="E46" s="44"/>
      <c r="F46" s="48"/>
      <c r="G46" s="47"/>
      <c r="H46" s="47"/>
      <c r="I46" s="60"/>
      <c r="J46" s="60"/>
      <c r="K46" s="60"/>
      <c r="L46" s="60"/>
      <c r="M46" s="50"/>
      <c r="N46" s="49"/>
      <c r="O46" s="49"/>
      <c r="P46" s="49"/>
      <c r="Q46" s="51"/>
      <c r="R46" s="49"/>
      <c r="S46" s="51"/>
      <c r="T46" s="49"/>
      <c r="U46" s="52"/>
      <c r="V46" s="49"/>
      <c r="W46" s="49"/>
      <c r="X46" s="49"/>
      <c r="Y46" s="44"/>
      <c r="Z46" s="44"/>
      <c r="AA46" s="51"/>
      <c r="AB46" s="49"/>
      <c r="AC46" s="51"/>
      <c r="AD46" s="53"/>
      <c r="AE46" s="54"/>
      <c r="AF46" s="53"/>
      <c r="AG46" s="52"/>
    </row>
    <row r="47" spans="1:33" ht="43.95" customHeight="1">
      <c r="A47" s="44">
        <v>5</v>
      </c>
      <c r="B47" s="45" t="s">
        <v>55</v>
      </c>
      <c r="C47" s="44">
        <v>4</v>
      </c>
      <c r="D47" s="47" t="s">
        <v>65</v>
      </c>
      <c r="E47" s="44" t="s">
        <v>34</v>
      </c>
      <c r="F47" s="48"/>
      <c r="G47" s="47">
        <v>161009065</v>
      </c>
      <c r="H47" s="47" t="s">
        <v>46</v>
      </c>
      <c r="I47" s="60"/>
      <c r="J47" s="71">
        <v>1172.9000000000001</v>
      </c>
      <c r="K47" s="71">
        <v>1141.5</v>
      </c>
      <c r="L47" s="60">
        <v>0</v>
      </c>
      <c r="M47" s="50"/>
      <c r="N47" s="49">
        <v>12.12</v>
      </c>
      <c r="O47" s="49">
        <v>6.48</v>
      </c>
      <c r="P47" s="49">
        <v>23.31</v>
      </c>
      <c r="Q47" s="51">
        <v>5307</v>
      </c>
      <c r="R47" s="49" t="s">
        <v>66</v>
      </c>
      <c r="S47" s="51">
        <f t="shared" ref="S47:S52" si="11">((100-N47)/(100-O47))*Q47</f>
        <v>4986.9456800684347</v>
      </c>
      <c r="T47" s="49">
        <f t="shared" ref="T47:T52" si="12">N47-O47</f>
        <v>5.6399999999999988</v>
      </c>
      <c r="U47" s="52"/>
      <c r="V47" s="49">
        <v>14.5</v>
      </c>
      <c r="W47" s="49">
        <v>7.58</v>
      </c>
      <c r="X47" s="49">
        <v>31.48</v>
      </c>
      <c r="Y47" s="44">
        <v>4320</v>
      </c>
      <c r="Z47" s="44" t="s">
        <v>31</v>
      </c>
      <c r="AA47" s="51">
        <f t="shared" ref="AA47:AA52" si="13">((100-V47)/(100-W47))*Y47</f>
        <v>3996.5375459857173</v>
      </c>
      <c r="AB47" s="49">
        <f t="shared" ref="AB47:AB52" si="14">V47-W47</f>
        <v>6.92</v>
      </c>
      <c r="AC47" s="51">
        <f>Y47-Q47</f>
        <v>-987</v>
      </c>
      <c r="AD47" s="53"/>
      <c r="AE47" s="54">
        <f>Y47-Q47</f>
        <v>-987</v>
      </c>
      <c r="AF47" s="53"/>
      <c r="AG47" s="52"/>
    </row>
    <row r="48" spans="1:33" ht="43.95" customHeight="1">
      <c r="A48" s="44">
        <v>39</v>
      </c>
      <c r="B48" s="45" t="s">
        <v>67</v>
      </c>
      <c r="C48" s="46">
        <v>33</v>
      </c>
      <c r="D48" s="47" t="s">
        <v>65</v>
      </c>
      <c r="E48" s="44" t="s">
        <v>34</v>
      </c>
      <c r="F48" s="48"/>
      <c r="G48" s="47">
        <v>161009081</v>
      </c>
      <c r="H48" s="47" t="s">
        <v>64</v>
      </c>
      <c r="I48" s="60"/>
      <c r="J48" s="60">
        <v>1338.05</v>
      </c>
      <c r="K48" s="60">
        <v>1307.7299999999996</v>
      </c>
      <c r="L48" s="60">
        <v>0</v>
      </c>
      <c r="M48" s="50"/>
      <c r="N48" s="49">
        <v>13.75</v>
      </c>
      <c r="O48" s="49">
        <v>6.47</v>
      </c>
      <c r="P48" s="49">
        <v>38.78</v>
      </c>
      <c r="Q48" s="51">
        <v>3897</v>
      </c>
      <c r="R48" s="49" t="s">
        <v>37</v>
      </c>
      <c r="S48" s="51">
        <f t="shared" si="11"/>
        <v>3593.6731529990375</v>
      </c>
      <c r="T48" s="49">
        <f t="shared" si="12"/>
        <v>7.28</v>
      </c>
      <c r="U48" s="52"/>
      <c r="V48" s="49">
        <v>19.2</v>
      </c>
      <c r="W48" s="49">
        <v>9.48</v>
      </c>
      <c r="X48" s="49">
        <v>24.34</v>
      </c>
      <c r="Y48" s="44">
        <v>4828</v>
      </c>
      <c r="Z48" s="44" t="s">
        <v>68</v>
      </c>
      <c r="AA48" s="51">
        <f t="shared" si="13"/>
        <v>4309.5713654441006</v>
      </c>
      <c r="AB48" s="49">
        <f t="shared" si="14"/>
        <v>9.7199999999999989</v>
      </c>
      <c r="AC48" s="51"/>
      <c r="AD48" s="53"/>
      <c r="AE48" s="54"/>
      <c r="AF48" s="53"/>
      <c r="AG48" s="52"/>
    </row>
    <row r="49" spans="1:33" ht="43.95" customHeight="1">
      <c r="A49" s="44">
        <v>47</v>
      </c>
      <c r="B49" s="45" t="s">
        <v>69</v>
      </c>
      <c r="C49" s="44">
        <v>40</v>
      </c>
      <c r="D49" s="59" t="s">
        <v>65</v>
      </c>
      <c r="E49" s="44" t="s">
        <v>34</v>
      </c>
      <c r="F49" s="48"/>
      <c r="G49" s="47">
        <v>161009089</v>
      </c>
      <c r="H49" s="47" t="s">
        <v>69</v>
      </c>
      <c r="I49" s="60"/>
      <c r="J49" s="60">
        <v>1740.76</v>
      </c>
      <c r="K49" s="60">
        <v>1702.9300000000003</v>
      </c>
      <c r="L49" s="49">
        <v>0</v>
      </c>
      <c r="M49" s="50"/>
      <c r="N49" s="49">
        <v>12.85</v>
      </c>
      <c r="O49" s="49">
        <v>8.5500000000000007</v>
      </c>
      <c r="P49" s="49">
        <v>39.090000000000003</v>
      </c>
      <c r="Q49" s="51">
        <v>3627</v>
      </c>
      <c r="R49" s="49" t="s">
        <v>33</v>
      </c>
      <c r="S49" s="51">
        <f t="shared" si="11"/>
        <v>3456.4576271186443</v>
      </c>
      <c r="T49" s="49">
        <f t="shared" si="12"/>
        <v>4.2999999999999989</v>
      </c>
      <c r="U49" s="52"/>
      <c r="V49" s="49">
        <v>15.23</v>
      </c>
      <c r="W49" s="49">
        <v>8</v>
      </c>
      <c r="X49" s="49">
        <v>35.6</v>
      </c>
      <c r="Y49" s="44">
        <v>3921</v>
      </c>
      <c r="Z49" s="44" t="s">
        <v>37</v>
      </c>
      <c r="AA49" s="51">
        <f t="shared" si="13"/>
        <v>3612.8605434782608</v>
      </c>
      <c r="AB49" s="49">
        <f t="shared" si="14"/>
        <v>7.23</v>
      </c>
      <c r="AC49" s="51"/>
      <c r="AD49" s="53"/>
      <c r="AE49" s="54"/>
      <c r="AF49" s="53"/>
      <c r="AG49" s="52"/>
    </row>
    <row r="50" spans="1:33" ht="43.95" customHeight="1">
      <c r="A50" s="44">
        <v>50</v>
      </c>
      <c r="B50" s="45" t="s">
        <v>59</v>
      </c>
      <c r="C50" s="44">
        <v>42</v>
      </c>
      <c r="D50" s="59" t="s">
        <v>65</v>
      </c>
      <c r="E50" s="44" t="s">
        <v>34</v>
      </c>
      <c r="F50" s="65"/>
      <c r="G50" s="47">
        <v>161009094</v>
      </c>
      <c r="H50" s="47" t="s">
        <v>70</v>
      </c>
      <c r="I50" s="72"/>
      <c r="J50" s="60">
        <v>1285.4100000000001</v>
      </c>
      <c r="K50" s="60">
        <v>1254.2399999999998</v>
      </c>
      <c r="L50" s="60">
        <v>0</v>
      </c>
      <c r="M50" s="50"/>
      <c r="N50" s="49">
        <v>12.92</v>
      </c>
      <c r="O50" s="49">
        <v>7.89</v>
      </c>
      <c r="P50" s="49">
        <v>30.48</v>
      </c>
      <c r="Q50" s="51">
        <v>4427</v>
      </c>
      <c r="R50" s="49" t="s">
        <v>31</v>
      </c>
      <c r="S50" s="51">
        <f t="shared" si="11"/>
        <v>4185.2476386928674</v>
      </c>
      <c r="T50" s="49">
        <f t="shared" si="12"/>
        <v>5.03</v>
      </c>
      <c r="U50" s="52"/>
      <c r="V50" s="49">
        <v>16.239999999999998</v>
      </c>
      <c r="W50" s="49">
        <v>7.33</v>
      </c>
      <c r="X50" s="49">
        <v>27.35</v>
      </c>
      <c r="Y50" s="44">
        <v>4702</v>
      </c>
      <c r="Z50" s="44" t="s">
        <v>68</v>
      </c>
      <c r="AA50" s="51">
        <f t="shared" si="13"/>
        <v>4249.9138879896409</v>
      </c>
      <c r="AB50" s="49">
        <f t="shared" si="14"/>
        <v>8.9099999999999984</v>
      </c>
      <c r="AC50" s="51"/>
      <c r="AD50" s="53"/>
      <c r="AE50" s="54"/>
      <c r="AF50" s="53"/>
      <c r="AG50" s="52"/>
    </row>
    <row r="51" spans="1:33" ht="43.95" customHeight="1">
      <c r="A51" s="44">
        <v>53</v>
      </c>
      <c r="B51" s="45" t="s">
        <v>58</v>
      </c>
      <c r="C51" s="44">
        <v>44</v>
      </c>
      <c r="D51" s="47" t="s">
        <v>65</v>
      </c>
      <c r="E51" s="44" t="s">
        <v>34</v>
      </c>
      <c r="F51" s="48"/>
      <c r="G51" s="47">
        <v>161009097</v>
      </c>
      <c r="H51" s="47" t="s">
        <v>58</v>
      </c>
      <c r="I51" s="60"/>
      <c r="J51" s="60">
        <v>838.2</v>
      </c>
      <c r="K51" s="60">
        <v>808.48999999999978</v>
      </c>
      <c r="L51" s="60">
        <v>0</v>
      </c>
      <c r="M51" s="50"/>
      <c r="N51" s="49">
        <v>15.93</v>
      </c>
      <c r="O51" s="49">
        <v>8.0399999999999991</v>
      </c>
      <c r="P51" s="49">
        <v>38.29</v>
      </c>
      <c r="Q51" s="51">
        <v>3723</v>
      </c>
      <c r="R51" s="49" t="s">
        <v>37</v>
      </c>
      <c r="S51" s="51">
        <f t="shared" si="11"/>
        <v>3403.5734014789032</v>
      </c>
      <c r="T51" s="49">
        <f t="shared" si="12"/>
        <v>7.8900000000000006</v>
      </c>
      <c r="U51" s="52"/>
      <c r="V51" s="49">
        <v>17.8</v>
      </c>
      <c r="W51" s="49">
        <v>7.98</v>
      </c>
      <c r="X51" s="49">
        <v>41.46</v>
      </c>
      <c r="Y51" s="44">
        <v>3450</v>
      </c>
      <c r="Z51" s="44" t="s">
        <v>33</v>
      </c>
      <c r="AA51" s="51">
        <f t="shared" si="13"/>
        <v>3081.8300369484896</v>
      </c>
      <c r="AB51" s="49">
        <f t="shared" si="14"/>
        <v>9.82</v>
      </c>
      <c r="AC51" s="51"/>
      <c r="AD51" s="53"/>
      <c r="AE51" s="54"/>
      <c r="AF51" s="53"/>
      <c r="AG51" s="52"/>
    </row>
    <row r="52" spans="1:33" ht="43.95" customHeight="1">
      <c r="A52" s="46">
        <v>61</v>
      </c>
      <c r="B52" s="45" t="s">
        <v>49</v>
      </c>
      <c r="C52" s="46">
        <v>51</v>
      </c>
      <c r="D52" s="47" t="s">
        <v>65</v>
      </c>
      <c r="E52" s="46" t="s">
        <v>34</v>
      </c>
      <c r="F52" s="48"/>
      <c r="G52" s="47">
        <v>161009106</v>
      </c>
      <c r="H52" s="47" t="s">
        <v>61</v>
      </c>
      <c r="I52" s="60"/>
      <c r="J52" s="60">
        <v>1264.49</v>
      </c>
      <c r="K52" s="60">
        <v>1233.4399999999996</v>
      </c>
      <c r="L52" s="60">
        <v>0</v>
      </c>
      <c r="M52" s="50"/>
      <c r="N52" s="49">
        <v>11.96</v>
      </c>
      <c r="O52" s="49">
        <v>7.88</v>
      </c>
      <c r="P52" s="49">
        <v>23.78</v>
      </c>
      <c r="Q52" s="51">
        <v>5064</v>
      </c>
      <c r="R52" s="49" t="s">
        <v>71</v>
      </c>
      <c r="S52" s="51">
        <f t="shared" si="11"/>
        <v>4839.7151541467638</v>
      </c>
      <c r="T52" s="49">
        <f t="shared" si="12"/>
        <v>4.080000000000001</v>
      </c>
      <c r="U52" s="52"/>
      <c r="V52" s="49">
        <v>17.329999999999998</v>
      </c>
      <c r="W52" s="49">
        <v>7.85</v>
      </c>
      <c r="X52" s="49">
        <v>29.53</v>
      </c>
      <c r="Y52" s="44">
        <v>4570</v>
      </c>
      <c r="Z52" s="44" t="s">
        <v>31</v>
      </c>
      <c r="AA52" s="51">
        <f t="shared" si="13"/>
        <v>4099.8578404774826</v>
      </c>
      <c r="AB52" s="49">
        <f t="shared" si="14"/>
        <v>9.4799999999999986</v>
      </c>
      <c r="AC52" s="51"/>
      <c r="AD52" s="53"/>
      <c r="AE52" s="54"/>
      <c r="AF52" s="53"/>
      <c r="AG52" s="52"/>
    </row>
    <row r="53" spans="1:33" ht="43.95" customHeight="1">
      <c r="A53" s="46"/>
      <c r="B53" s="45"/>
      <c r="C53" s="46"/>
      <c r="D53" s="55" t="s">
        <v>65</v>
      </c>
      <c r="E53" s="55" t="s">
        <v>34</v>
      </c>
      <c r="F53" s="48"/>
      <c r="G53" s="47"/>
      <c r="H53" s="47"/>
      <c r="I53" s="60"/>
      <c r="J53" s="64">
        <f>SUM(J47:J52)</f>
        <v>7639.8099999999995</v>
      </c>
      <c r="K53" s="64">
        <f>SUM(K47:K52)</f>
        <v>7448.329999999999</v>
      </c>
      <c r="L53" s="60"/>
      <c r="M53" s="50"/>
      <c r="N53" s="57">
        <f>SUMPRODUCT(N47:N52,$K47:$K52)/$K53</f>
        <v>13.094866486850075</v>
      </c>
      <c r="O53" s="57">
        <f t="shared" ref="O53:T53" si="15">SUMPRODUCT(O47:O52,$K47:$K52)/$K53</f>
        <v>7.5901181875668771</v>
      </c>
      <c r="P53" s="57">
        <f t="shared" si="15"/>
        <v>32.545173025362736</v>
      </c>
      <c r="Q53" s="58">
        <f t="shared" si="15"/>
        <v>4314.9753474940026</v>
      </c>
      <c r="R53" s="56" t="str">
        <f>IF(Q53&gt;5200,"G7",IF(Q53&gt;4900,"G8",IF(Q53&gt;4600,"G9",IF(Q53&gt;4300,"G10",IF(Q53&gt;4000,"G11",IF(Q53&gt;3700,"G12",IF(Q53&gt;3400,"G13",IF(Q53&gt;3100,"G14",IF(Q53&gt;2800,"G15",IF(Q53&gt;2500,"G16",IF(Q53&gt;2200,"G17")))))))))))</f>
        <v>G10</v>
      </c>
      <c r="S53" s="58">
        <f t="shared" si="15"/>
        <v>4061.1541634923942</v>
      </c>
      <c r="T53" s="57">
        <f t="shared" si="15"/>
        <v>5.5047482992831949</v>
      </c>
      <c r="U53" s="52"/>
      <c r="V53" s="57">
        <f>SUMPRODUCT(V47:V52,$J47:$J52)/$J53</f>
        <v>16.612718758712585</v>
      </c>
      <c r="W53" s="57">
        <f t="shared" ref="W53:AB53" si="16">SUMPRODUCT(W47:W52,$J47:$J52)/$J53</f>
        <v>8.0549796133673492</v>
      </c>
      <c r="X53" s="57">
        <f t="shared" si="16"/>
        <v>31.245568960484622</v>
      </c>
      <c r="Y53" s="58">
        <f t="shared" si="16"/>
        <v>4328.2569173840711</v>
      </c>
      <c r="Z53" s="56" t="str">
        <f>IF(Y53&gt;5200,"G7",IF(Y53&gt;4900,"G8",IF(Y53&gt;4600,"G9",IF(Y53&gt;4300,"G10",IF(Y53&gt;4000,"G11",IF(Y53&gt;3700,"G12",IF(Y53&gt;3400,"G13",IF(Y53&gt;3100,"G14",IF(Y53&gt;2800,"G15",IF(Y53&gt;2500,"G16",IF(Y53&gt;2200,"G17")))))))))))</f>
        <v>G10</v>
      </c>
      <c r="AA53" s="58">
        <f t="shared" si="16"/>
        <v>3923.315496238873</v>
      </c>
      <c r="AB53" s="57">
        <f t="shared" si="16"/>
        <v>8.5577391453452378</v>
      </c>
      <c r="AC53" s="51"/>
      <c r="AD53" s="53"/>
      <c r="AE53" s="54"/>
      <c r="AF53" s="53"/>
      <c r="AG53" s="52"/>
    </row>
    <row r="54" spans="1:33" ht="43.95" customHeight="1">
      <c r="A54" s="46"/>
      <c r="B54" s="45"/>
      <c r="C54" s="46"/>
      <c r="D54" s="47"/>
      <c r="E54" s="46"/>
      <c r="F54" s="48"/>
      <c r="G54" s="47"/>
      <c r="H54" s="47"/>
      <c r="I54" s="60"/>
      <c r="J54" s="60"/>
      <c r="K54" s="60"/>
      <c r="L54" s="60"/>
      <c r="M54" s="50"/>
      <c r="N54" s="49"/>
      <c r="O54" s="49"/>
      <c r="P54" s="49"/>
      <c r="Q54" s="51"/>
      <c r="R54" s="49"/>
      <c r="S54" s="51"/>
      <c r="T54" s="49"/>
      <c r="U54" s="52"/>
      <c r="V54" s="49"/>
      <c r="W54" s="49"/>
      <c r="X54" s="49"/>
      <c r="Y54" s="44"/>
      <c r="Z54" s="44"/>
      <c r="AA54" s="51"/>
      <c r="AB54" s="49"/>
      <c r="AC54" s="51"/>
      <c r="AD54" s="53"/>
      <c r="AE54" s="54"/>
      <c r="AF54" s="53"/>
      <c r="AG54" s="52"/>
    </row>
    <row r="55" spans="1:33" ht="43.95" customHeight="1">
      <c r="A55" s="46"/>
      <c r="B55" s="45"/>
      <c r="C55" s="46"/>
      <c r="D55" s="47"/>
      <c r="E55" s="46"/>
      <c r="F55" s="48"/>
      <c r="G55" s="47"/>
      <c r="H55" s="47"/>
      <c r="I55" s="60"/>
      <c r="J55" s="60"/>
      <c r="K55" s="60"/>
      <c r="L55" s="60"/>
      <c r="M55" s="50"/>
      <c r="N55" s="49"/>
      <c r="O55" s="49"/>
      <c r="P55" s="49"/>
      <c r="Q55" s="51"/>
      <c r="R55" s="49"/>
      <c r="S55" s="51"/>
      <c r="T55" s="49"/>
      <c r="U55" s="52"/>
      <c r="V55" s="49"/>
      <c r="W55" s="49"/>
      <c r="X55" s="49"/>
      <c r="Y55" s="44"/>
      <c r="Z55" s="44"/>
      <c r="AA55" s="51"/>
      <c r="AB55" s="49"/>
      <c r="AC55" s="51"/>
      <c r="AD55" s="53"/>
      <c r="AE55" s="54"/>
      <c r="AF55" s="53"/>
      <c r="AG55" s="52"/>
    </row>
    <row r="56" spans="1:33" ht="43.95" customHeight="1">
      <c r="A56" s="44">
        <v>3</v>
      </c>
      <c r="B56" s="45" t="s">
        <v>55</v>
      </c>
      <c r="C56" s="44">
        <v>3</v>
      </c>
      <c r="D56" s="47" t="s">
        <v>72</v>
      </c>
      <c r="E56" s="44" t="s">
        <v>34</v>
      </c>
      <c r="F56" s="48">
        <v>58</v>
      </c>
      <c r="G56" s="47">
        <v>161004574</v>
      </c>
      <c r="H56" s="47" t="s">
        <v>46</v>
      </c>
      <c r="I56" s="60">
        <v>4131.8</v>
      </c>
      <c r="J56" s="60">
        <v>4131.8</v>
      </c>
      <c r="K56" s="60">
        <v>4099.17</v>
      </c>
      <c r="L56" s="60">
        <v>4099.17</v>
      </c>
      <c r="M56" s="50"/>
      <c r="N56" s="49">
        <v>10.24</v>
      </c>
      <c r="O56" s="49">
        <v>5.77</v>
      </c>
      <c r="P56" s="49">
        <v>45.09</v>
      </c>
      <c r="Q56" s="51">
        <v>3490</v>
      </c>
      <c r="R56" s="49" t="s">
        <v>33</v>
      </c>
      <c r="S56" s="51">
        <f t="shared" ref="S56:S76" si="17">((100-N56)/(100-O56))*Q56</f>
        <v>3324.4444444444443</v>
      </c>
      <c r="T56" s="49">
        <f t="shared" ref="T56:T76" si="18">N56-O56</f>
        <v>4.4700000000000006</v>
      </c>
      <c r="U56" s="52"/>
      <c r="V56" s="49">
        <v>12.47</v>
      </c>
      <c r="W56" s="49">
        <v>7.21</v>
      </c>
      <c r="X56" s="49">
        <v>35.26</v>
      </c>
      <c r="Y56" s="44">
        <v>4266</v>
      </c>
      <c r="Z56" s="44" t="s">
        <v>34</v>
      </c>
      <c r="AA56" s="51">
        <f t="shared" ref="AA56:AA76" si="19">((100-V56)/(100-W56))*Y56</f>
        <v>4024.1726479146459</v>
      </c>
      <c r="AB56" s="49">
        <f t="shared" ref="AB56:AB76" si="20">V56-W56</f>
        <v>5.2600000000000007</v>
      </c>
      <c r="AC56" s="51">
        <f t="shared" ref="AC56:AC66" si="21">Y56-Q56</f>
        <v>776</v>
      </c>
      <c r="AD56" s="53"/>
      <c r="AE56" s="54">
        <f t="shared" ref="AE56:AE62" si="22">Y56-Q56</f>
        <v>776</v>
      </c>
      <c r="AF56" s="53"/>
      <c r="AG56" s="52"/>
    </row>
    <row r="57" spans="1:33" ht="43.95" customHeight="1">
      <c r="A57" s="44">
        <v>7</v>
      </c>
      <c r="B57" s="45" t="s">
        <v>44</v>
      </c>
      <c r="C57" s="44">
        <v>6</v>
      </c>
      <c r="D57" s="47" t="s">
        <v>72</v>
      </c>
      <c r="E57" s="44" t="s">
        <v>34</v>
      </c>
      <c r="F57" s="65">
        <v>58</v>
      </c>
      <c r="G57" s="47">
        <v>161004575</v>
      </c>
      <c r="H57" s="47" t="s">
        <v>55</v>
      </c>
      <c r="I57" s="60">
        <v>4019.08</v>
      </c>
      <c r="J57" s="49">
        <v>4019.08</v>
      </c>
      <c r="K57" s="60">
        <v>3987.35</v>
      </c>
      <c r="L57" s="60">
        <v>3987.35</v>
      </c>
      <c r="M57" s="50"/>
      <c r="N57" s="49">
        <v>10.14</v>
      </c>
      <c r="O57" s="49">
        <v>5.85</v>
      </c>
      <c r="P57" s="49">
        <v>43.98</v>
      </c>
      <c r="Q57" s="51">
        <v>3508</v>
      </c>
      <c r="R57" s="49" t="s">
        <v>33</v>
      </c>
      <c r="S57" s="51">
        <f t="shared" si="17"/>
        <v>3348.1559214020181</v>
      </c>
      <c r="T57" s="49">
        <f t="shared" si="18"/>
        <v>4.2900000000000009</v>
      </c>
      <c r="U57" s="52"/>
      <c r="V57" s="49">
        <v>13.93</v>
      </c>
      <c r="W57" s="49">
        <v>6.89</v>
      </c>
      <c r="X57" s="49">
        <v>38.53</v>
      </c>
      <c r="Y57" s="51">
        <v>4015</v>
      </c>
      <c r="Z57" s="49" t="s">
        <v>34</v>
      </c>
      <c r="AA57" s="51">
        <f t="shared" si="19"/>
        <v>3711.4278810009664</v>
      </c>
      <c r="AB57" s="49">
        <f t="shared" si="20"/>
        <v>7.04</v>
      </c>
      <c r="AC57" s="51">
        <f t="shared" si="21"/>
        <v>507</v>
      </c>
      <c r="AD57" s="53"/>
      <c r="AE57" s="54">
        <f t="shared" si="22"/>
        <v>507</v>
      </c>
      <c r="AF57" s="53"/>
      <c r="AG57" s="52"/>
    </row>
    <row r="58" spans="1:33" ht="43.95" customHeight="1">
      <c r="A58" s="44">
        <v>9</v>
      </c>
      <c r="B58" s="45" t="s">
        <v>73</v>
      </c>
      <c r="C58" s="44">
        <v>8</v>
      </c>
      <c r="D58" s="47" t="s">
        <v>72</v>
      </c>
      <c r="E58" s="44" t="s">
        <v>34</v>
      </c>
      <c r="F58" s="65">
        <v>57</v>
      </c>
      <c r="G58" s="47">
        <v>161004579</v>
      </c>
      <c r="H58" s="47" t="s">
        <v>73</v>
      </c>
      <c r="I58" s="60">
        <v>3884.75</v>
      </c>
      <c r="J58" s="60">
        <v>3884.75</v>
      </c>
      <c r="K58" s="60">
        <v>3854.5</v>
      </c>
      <c r="L58" s="60">
        <v>3854.5</v>
      </c>
      <c r="M58" s="50"/>
      <c r="N58" s="49">
        <v>13.87</v>
      </c>
      <c r="O58" s="49">
        <v>5.48</v>
      </c>
      <c r="P58" s="49">
        <v>45.07</v>
      </c>
      <c r="Q58" s="51">
        <v>3487</v>
      </c>
      <c r="R58" s="49" t="s">
        <v>33</v>
      </c>
      <c r="S58" s="51">
        <f t="shared" si="17"/>
        <v>3177.478946254761</v>
      </c>
      <c r="T58" s="49">
        <f t="shared" si="18"/>
        <v>8.3899999999999988</v>
      </c>
      <c r="U58" s="52"/>
      <c r="V58" s="49">
        <v>11.37</v>
      </c>
      <c r="W58" s="49">
        <v>6.09</v>
      </c>
      <c r="X58" s="49">
        <v>39.54</v>
      </c>
      <c r="Y58" s="44">
        <v>3980</v>
      </c>
      <c r="Z58" s="44" t="s">
        <v>37</v>
      </c>
      <c r="AA58" s="51">
        <f t="shared" si="19"/>
        <v>3756.2283036950271</v>
      </c>
      <c r="AB58" s="49">
        <f t="shared" si="20"/>
        <v>5.2799999999999994</v>
      </c>
      <c r="AC58" s="51">
        <f t="shared" si="21"/>
        <v>493</v>
      </c>
      <c r="AD58" s="53"/>
      <c r="AE58" s="54">
        <f t="shared" si="22"/>
        <v>493</v>
      </c>
      <c r="AF58" s="53"/>
      <c r="AG58" s="52"/>
    </row>
    <row r="59" spans="1:33" ht="43.95" customHeight="1">
      <c r="A59" s="44">
        <v>10</v>
      </c>
      <c r="B59" s="45" t="s">
        <v>74</v>
      </c>
      <c r="C59" s="44">
        <v>9</v>
      </c>
      <c r="D59" s="47" t="s">
        <v>72</v>
      </c>
      <c r="E59" s="44" t="s">
        <v>34</v>
      </c>
      <c r="F59" s="65">
        <v>59</v>
      </c>
      <c r="G59" s="47">
        <v>161004582</v>
      </c>
      <c r="H59" s="47" t="s">
        <v>73</v>
      </c>
      <c r="I59" s="60">
        <v>4025.31</v>
      </c>
      <c r="J59" s="73">
        <v>4025.31</v>
      </c>
      <c r="K59" s="60">
        <v>3993.51</v>
      </c>
      <c r="L59" s="60">
        <v>3993.51</v>
      </c>
      <c r="M59" s="50"/>
      <c r="N59" s="49">
        <v>8.9</v>
      </c>
      <c r="O59" s="49">
        <v>5.59</v>
      </c>
      <c r="P59" s="49">
        <v>47.35</v>
      </c>
      <c r="Q59" s="51">
        <v>3322</v>
      </c>
      <c r="R59" s="49" t="s">
        <v>47</v>
      </c>
      <c r="S59" s="51">
        <f t="shared" si="17"/>
        <v>3205.5311937294778</v>
      </c>
      <c r="T59" s="49">
        <f t="shared" si="18"/>
        <v>3.3100000000000005</v>
      </c>
      <c r="U59" s="52"/>
      <c r="V59" s="49">
        <v>11.71</v>
      </c>
      <c r="W59" s="49">
        <v>6.34</v>
      </c>
      <c r="X59" s="49">
        <v>41.7</v>
      </c>
      <c r="Y59" s="44">
        <v>3792</v>
      </c>
      <c r="Z59" s="44" t="s">
        <v>37</v>
      </c>
      <c r="AA59" s="51">
        <f t="shared" si="19"/>
        <v>3574.5855221012171</v>
      </c>
      <c r="AB59" s="49">
        <f t="shared" si="20"/>
        <v>5.370000000000001</v>
      </c>
      <c r="AC59" s="51">
        <f t="shared" si="21"/>
        <v>470</v>
      </c>
      <c r="AD59" s="53"/>
      <c r="AE59" s="54">
        <f t="shared" si="22"/>
        <v>470</v>
      </c>
      <c r="AF59" s="53"/>
      <c r="AG59" s="52"/>
    </row>
    <row r="60" spans="1:33" ht="43.95" customHeight="1">
      <c r="A60" s="44">
        <v>11</v>
      </c>
      <c r="B60" s="45" t="s">
        <v>74</v>
      </c>
      <c r="C60" s="44">
        <v>10</v>
      </c>
      <c r="D60" s="47" t="s">
        <v>72</v>
      </c>
      <c r="E60" s="44" t="s">
        <v>34</v>
      </c>
      <c r="F60" s="65">
        <v>58</v>
      </c>
      <c r="G60" s="47">
        <v>161004585</v>
      </c>
      <c r="H60" s="47" t="s">
        <v>74</v>
      </c>
      <c r="I60" s="60">
        <v>3843.77</v>
      </c>
      <c r="J60" s="73">
        <v>3843.77</v>
      </c>
      <c r="K60" s="60">
        <v>3814.21</v>
      </c>
      <c r="L60" s="60">
        <v>3814.21</v>
      </c>
      <c r="M60" s="50"/>
      <c r="N60" s="49">
        <v>11.54</v>
      </c>
      <c r="O60" s="49">
        <v>6.56</v>
      </c>
      <c r="P60" s="49">
        <v>35.909999999999997</v>
      </c>
      <c r="Q60" s="51">
        <v>4226</v>
      </c>
      <c r="R60" s="49" t="s">
        <v>34</v>
      </c>
      <c r="S60" s="51">
        <f t="shared" si="17"/>
        <v>4000.7701198630139</v>
      </c>
      <c r="T60" s="49">
        <f t="shared" si="18"/>
        <v>4.9799999999999995</v>
      </c>
      <c r="U60" s="52"/>
      <c r="V60" s="49">
        <v>13.7</v>
      </c>
      <c r="W60" s="49">
        <v>6.41</v>
      </c>
      <c r="X60" s="49">
        <v>36.06</v>
      </c>
      <c r="Y60" s="44">
        <v>4226</v>
      </c>
      <c r="Z60" s="44" t="s">
        <v>34</v>
      </c>
      <c r="AA60" s="51">
        <f t="shared" si="19"/>
        <v>3896.8244470563091</v>
      </c>
      <c r="AB60" s="49">
        <f t="shared" si="20"/>
        <v>7.2899999999999991</v>
      </c>
      <c r="AC60" s="51">
        <f t="shared" si="21"/>
        <v>0</v>
      </c>
      <c r="AD60" s="53"/>
      <c r="AE60" s="54">
        <f t="shared" si="22"/>
        <v>0</v>
      </c>
      <c r="AF60" s="53"/>
      <c r="AG60" s="52"/>
    </row>
    <row r="61" spans="1:33" ht="43.95" customHeight="1">
      <c r="A61" s="44">
        <v>12</v>
      </c>
      <c r="B61" s="45" t="s">
        <v>75</v>
      </c>
      <c r="C61" s="44">
        <v>11</v>
      </c>
      <c r="D61" s="47" t="s">
        <v>72</v>
      </c>
      <c r="E61" s="44" t="s">
        <v>34</v>
      </c>
      <c r="F61" s="65">
        <v>58</v>
      </c>
      <c r="G61" s="46">
        <v>161004587</v>
      </c>
      <c r="H61" s="47" t="s">
        <v>74</v>
      </c>
      <c r="I61" s="60">
        <v>4005.03</v>
      </c>
      <c r="J61" s="49">
        <v>4005.03</v>
      </c>
      <c r="K61" s="60">
        <v>3973.36</v>
      </c>
      <c r="L61" s="60">
        <v>3973.36</v>
      </c>
      <c r="M61" s="50"/>
      <c r="N61" s="49">
        <v>10.28</v>
      </c>
      <c r="O61" s="49">
        <v>5.88</v>
      </c>
      <c r="P61" s="49">
        <v>44.64</v>
      </c>
      <c r="Q61" s="51">
        <v>3508</v>
      </c>
      <c r="R61" s="49" t="s">
        <v>33</v>
      </c>
      <c r="S61" s="51">
        <f t="shared" si="17"/>
        <v>3344.0050998725033</v>
      </c>
      <c r="T61" s="49">
        <f t="shared" si="18"/>
        <v>4.3999999999999995</v>
      </c>
      <c r="U61" s="52"/>
      <c r="V61" s="49">
        <v>11.41</v>
      </c>
      <c r="W61" s="49">
        <v>6.62</v>
      </c>
      <c r="X61" s="49">
        <v>37.61</v>
      </c>
      <c r="Y61" s="44">
        <v>4054</v>
      </c>
      <c r="Z61" s="44" t="s">
        <v>34</v>
      </c>
      <c r="AA61" s="51">
        <f t="shared" si="19"/>
        <v>3846.0469051188693</v>
      </c>
      <c r="AB61" s="49">
        <f t="shared" si="20"/>
        <v>4.79</v>
      </c>
      <c r="AC61" s="51">
        <f t="shared" si="21"/>
        <v>546</v>
      </c>
      <c r="AD61" s="53"/>
      <c r="AE61" s="54">
        <f t="shared" si="22"/>
        <v>546</v>
      </c>
      <c r="AF61" s="53"/>
      <c r="AG61" s="52"/>
    </row>
    <row r="62" spans="1:33" ht="43.95" customHeight="1">
      <c r="A62" s="44">
        <v>13</v>
      </c>
      <c r="B62" s="45" t="s">
        <v>38</v>
      </c>
      <c r="C62" s="44">
        <v>12</v>
      </c>
      <c r="D62" s="47" t="s">
        <v>72</v>
      </c>
      <c r="E62" s="44" t="s">
        <v>34</v>
      </c>
      <c r="F62" s="47">
        <v>57</v>
      </c>
      <c r="G62" s="47">
        <v>161004590</v>
      </c>
      <c r="H62" s="47" t="s">
        <v>75</v>
      </c>
      <c r="I62" s="60">
        <v>3873.35</v>
      </c>
      <c r="J62" s="49">
        <v>3873.35</v>
      </c>
      <c r="K62" s="60">
        <v>3842.8</v>
      </c>
      <c r="L62" s="60">
        <v>3842.8</v>
      </c>
      <c r="M62" s="50"/>
      <c r="N62" s="49">
        <v>11.18</v>
      </c>
      <c r="O62" s="49">
        <v>5.76</v>
      </c>
      <c r="P62" s="49">
        <v>44.52</v>
      </c>
      <c r="Q62" s="51">
        <v>3547</v>
      </c>
      <c r="R62" s="49" t="s">
        <v>33</v>
      </c>
      <c r="S62" s="51">
        <f t="shared" si="17"/>
        <v>3343.0023344651954</v>
      </c>
      <c r="T62" s="49">
        <f t="shared" si="18"/>
        <v>5.42</v>
      </c>
      <c r="U62" s="52"/>
      <c r="V62" s="49">
        <v>14.6</v>
      </c>
      <c r="W62" s="49">
        <v>6.42</v>
      </c>
      <c r="X62" s="49">
        <v>35.93</v>
      </c>
      <c r="Y62" s="44">
        <v>4197</v>
      </c>
      <c r="Z62" s="44" t="s">
        <v>34</v>
      </c>
      <c r="AA62" s="51">
        <f t="shared" si="19"/>
        <v>3830.132506945929</v>
      </c>
      <c r="AB62" s="49">
        <f t="shared" si="20"/>
        <v>8.18</v>
      </c>
      <c r="AC62" s="51">
        <f t="shared" si="21"/>
        <v>650</v>
      </c>
      <c r="AD62" s="53"/>
      <c r="AE62" s="54">
        <f t="shared" si="22"/>
        <v>650</v>
      </c>
      <c r="AF62" s="53"/>
      <c r="AG62" s="52"/>
    </row>
    <row r="63" spans="1:33" ht="43.95" customHeight="1">
      <c r="A63" s="44">
        <v>19</v>
      </c>
      <c r="B63" s="45" t="s">
        <v>39</v>
      </c>
      <c r="C63" s="46">
        <v>16</v>
      </c>
      <c r="D63" s="47" t="s">
        <v>72</v>
      </c>
      <c r="E63" s="44" t="s">
        <v>34</v>
      </c>
      <c r="F63" s="46">
        <v>57</v>
      </c>
      <c r="G63" s="47">
        <v>161004595</v>
      </c>
      <c r="H63" s="47" t="s">
        <v>35</v>
      </c>
      <c r="I63" s="60">
        <v>4027</v>
      </c>
      <c r="J63" s="49">
        <v>4027</v>
      </c>
      <c r="K63" s="60">
        <v>3995.59</v>
      </c>
      <c r="L63" s="60">
        <v>3995.59</v>
      </c>
      <c r="M63" s="50"/>
      <c r="N63" s="49">
        <v>10.57</v>
      </c>
      <c r="O63" s="49">
        <v>7.13</v>
      </c>
      <c r="P63" s="49">
        <v>36.19</v>
      </c>
      <c r="Q63" s="51">
        <v>4183</v>
      </c>
      <c r="R63" s="49" t="s">
        <v>34</v>
      </c>
      <c r="S63" s="51">
        <f t="shared" si="17"/>
        <v>4028.0573920534084</v>
      </c>
      <c r="T63" s="49">
        <f t="shared" si="18"/>
        <v>3.4400000000000004</v>
      </c>
      <c r="U63" s="52"/>
      <c r="V63" s="49">
        <v>12.49</v>
      </c>
      <c r="W63" s="49">
        <v>6.3</v>
      </c>
      <c r="X63" s="49">
        <v>37.47</v>
      </c>
      <c r="Y63" s="44">
        <v>4092</v>
      </c>
      <c r="Z63" s="44" t="s">
        <v>34</v>
      </c>
      <c r="AA63" s="51">
        <f t="shared" si="19"/>
        <v>3821.674706510139</v>
      </c>
      <c r="AB63" s="49">
        <f t="shared" si="20"/>
        <v>6.19</v>
      </c>
      <c r="AC63" s="51">
        <f t="shared" si="21"/>
        <v>-91</v>
      </c>
      <c r="AD63" s="53"/>
      <c r="AE63" s="54"/>
      <c r="AF63" s="53"/>
      <c r="AG63" s="52"/>
    </row>
    <row r="64" spans="1:33" ht="43.95" customHeight="1">
      <c r="A64" s="44">
        <v>20</v>
      </c>
      <c r="B64" s="45" t="s">
        <v>39</v>
      </c>
      <c r="C64" s="46">
        <v>17</v>
      </c>
      <c r="D64" s="47" t="s">
        <v>72</v>
      </c>
      <c r="E64" s="44" t="s">
        <v>34</v>
      </c>
      <c r="F64" s="46">
        <v>58</v>
      </c>
      <c r="G64" s="47">
        <v>161004594</v>
      </c>
      <c r="H64" s="47" t="s">
        <v>38</v>
      </c>
      <c r="I64" s="60">
        <v>3948.22</v>
      </c>
      <c r="J64" s="49">
        <v>3948.22</v>
      </c>
      <c r="K64" s="60">
        <v>3917.01</v>
      </c>
      <c r="L64" s="60">
        <v>3917.01</v>
      </c>
      <c r="M64" s="50"/>
      <c r="N64" s="49">
        <v>11.15</v>
      </c>
      <c r="O64" s="49">
        <v>5.86</v>
      </c>
      <c r="P64" s="49">
        <v>45.33</v>
      </c>
      <c r="Q64" s="51">
        <v>3459</v>
      </c>
      <c r="R64" s="49" t="s">
        <v>33</v>
      </c>
      <c r="S64" s="51">
        <f t="shared" si="17"/>
        <v>3264.6287444231994</v>
      </c>
      <c r="T64" s="49">
        <f t="shared" si="18"/>
        <v>5.29</v>
      </c>
      <c r="U64" s="52"/>
      <c r="V64" s="49">
        <v>12.47</v>
      </c>
      <c r="W64" s="49">
        <v>6.46</v>
      </c>
      <c r="X64" s="49">
        <v>36.549999999999997</v>
      </c>
      <c r="Y64" s="44">
        <v>4169</v>
      </c>
      <c r="Z64" s="44" t="s">
        <v>34</v>
      </c>
      <c r="AA64" s="51">
        <f t="shared" si="19"/>
        <v>3901.1392986957453</v>
      </c>
      <c r="AB64" s="49">
        <f t="shared" si="20"/>
        <v>6.0100000000000007</v>
      </c>
      <c r="AC64" s="51">
        <f t="shared" si="21"/>
        <v>710</v>
      </c>
      <c r="AD64" s="53"/>
      <c r="AE64" s="54"/>
      <c r="AF64" s="53"/>
      <c r="AG64" s="52"/>
    </row>
    <row r="65" spans="1:33" ht="43.95" customHeight="1">
      <c r="A65" s="44">
        <v>21</v>
      </c>
      <c r="B65" s="45" t="s">
        <v>39</v>
      </c>
      <c r="C65" s="46">
        <v>18</v>
      </c>
      <c r="D65" s="47" t="s">
        <v>72</v>
      </c>
      <c r="E65" s="44" t="s">
        <v>34</v>
      </c>
      <c r="F65" s="46">
        <v>59</v>
      </c>
      <c r="G65" s="47">
        <v>161004597</v>
      </c>
      <c r="H65" s="47" t="s">
        <v>35</v>
      </c>
      <c r="I65" s="60">
        <v>4035.81</v>
      </c>
      <c r="J65" s="49">
        <v>4035.81</v>
      </c>
      <c r="K65" s="60">
        <v>4004.73</v>
      </c>
      <c r="L65" s="60">
        <v>4004.73</v>
      </c>
      <c r="M65" s="50"/>
      <c r="N65" s="49">
        <v>10.54</v>
      </c>
      <c r="O65" s="49">
        <v>5.89</v>
      </c>
      <c r="P65" s="49">
        <v>41.62</v>
      </c>
      <c r="Q65" s="51">
        <v>3787</v>
      </c>
      <c r="R65" s="49" t="s">
        <v>37</v>
      </c>
      <c r="S65" s="51">
        <f t="shared" si="17"/>
        <v>3599.8833280204021</v>
      </c>
      <c r="T65" s="49">
        <f t="shared" si="18"/>
        <v>4.6499999999999995</v>
      </c>
      <c r="U65" s="52"/>
      <c r="V65" s="49">
        <v>12.14</v>
      </c>
      <c r="W65" s="49">
        <v>6.75</v>
      </c>
      <c r="X65" s="49">
        <v>37.619999999999997</v>
      </c>
      <c r="Y65" s="44">
        <v>4050</v>
      </c>
      <c r="Z65" s="44" t="s">
        <v>34</v>
      </c>
      <c r="AA65" s="51">
        <f t="shared" si="19"/>
        <v>3815.903485254692</v>
      </c>
      <c r="AB65" s="49">
        <f t="shared" si="20"/>
        <v>5.3900000000000006</v>
      </c>
      <c r="AC65" s="51">
        <f t="shared" si="21"/>
        <v>263</v>
      </c>
      <c r="AD65" s="53"/>
      <c r="AE65" s="54"/>
      <c r="AF65" s="53"/>
      <c r="AG65" s="52"/>
    </row>
    <row r="66" spans="1:33" ht="43.95" customHeight="1">
      <c r="A66" s="44">
        <v>25</v>
      </c>
      <c r="B66" s="45" t="s">
        <v>32</v>
      </c>
      <c r="C66" s="46">
        <v>21</v>
      </c>
      <c r="D66" s="47" t="s">
        <v>72</v>
      </c>
      <c r="E66" s="44" t="s">
        <v>34</v>
      </c>
      <c r="F66" s="48">
        <v>53</v>
      </c>
      <c r="G66" s="47">
        <v>161004600</v>
      </c>
      <c r="H66" s="47" t="s">
        <v>57</v>
      </c>
      <c r="I66" s="49">
        <v>3584.84</v>
      </c>
      <c r="J66" s="49">
        <v>3584.84</v>
      </c>
      <c r="K66" s="49">
        <v>3556.84</v>
      </c>
      <c r="L66" s="49">
        <v>3556.84</v>
      </c>
      <c r="M66" s="50"/>
      <c r="N66" s="49">
        <v>11.41</v>
      </c>
      <c r="O66" s="49">
        <v>5.8</v>
      </c>
      <c r="P66" s="49">
        <v>39.35</v>
      </c>
      <c r="Q66" s="51">
        <v>3956</v>
      </c>
      <c r="R66" s="49" t="s">
        <v>37</v>
      </c>
      <c r="S66" s="51">
        <f t="shared" si="17"/>
        <v>3720.4038216560507</v>
      </c>
      <c r="T66" s="49">
        <f t="shared" si="18"/>
        <v>5.61</v>
      </c>
      <c r="U66" s="52"/>
      <c r="V66" s="49">
        <v>12.34</v>
      </c>
      <c r="W66" s="49">
        <v>6.31</v>
      </c>
      <c r="X66" s="49">
        <v>39.130000000000003</v>
      </c>
      <c r="Y66" s="44">
        <v>4056</v>
      </c>
      <c r="Z66" s="44" t="s">
        <v>34</v>
      </c>
      <c r="AA66" s="51">
        <f t="shared" si="19"/>
        <v>3794.951008645533</v>
      </c>
      <c r="AB66" s="49">
        <f t="shared" si="20"/>
        <v>6.03</v>
      </c>
      <c r="AC66" s="51">
        <f t="shared" si="21"/>
        <v>100</v>
      </c>
      <c r="AD66" s="53"/>
      <c r="AE66" s="54"/>
      <c r="AF66" s="53"/>
      <c r="AG66" s="52"/>
    </row>
    <row r="67" spans="1:33" ht="43.95" customHeight="1">
      <c r="A67" s="44">
        <v>30</v>
      </c>
      <c r="B67" s="45" t="s">
        <v>29</v>
      </c>
      <c r="C67" s="46">
        <v>25</v>
      </c>
      <c r="D67" s="47" t="s">
        <v>72</v>
      </c>
      <c r="E67" s="44" t="s">
        <v>34</v>
      </c>
      <c r="F67" s="48">
        <v>58</v>
      </c>
      <c r="G67" s="47">
        <v>161004605</v>
      </c>
      <c r="H67" s="47" t="s">
        <v>32</v>
      </c>
      <c r="I67" s="49">
        <v>4028.82</v>
      </c>
      <c r="J67" s="49">
        <v>4028.82</v>
      </c>
      <c r="K67" s="49">
        <v>3996.95</v>
      </c>
      <c r="L67" s="49">
        <v>3996.95</v>
      </c>
      <c r="M67" s="50"/>
      <c r="N67" s="49">
        <v>12.25</v>
      </c>
      <c r="O67" s="49">
        <v>6.06</v>
      </c>
      <c r="P67" s="49">
        <v>40.93</v>
      </c>
      <c r="Q67" s="51">
        <v>3814</v>
      </c>
      <c r="R67" s="49" t="s">
        <v>37</v>
      </c>
      <c r="S67" s="51">
        <f t="shared" si="17"/>
        <v>3562.6836278475625</v>
      </c>
      <c r="T67" s="49">
        <f t="shared" si="18"/>
        <v>6.19</v>
      </c>
      <c r="U67" s="52"/>
      <c r="V67" s="49">
        <v>12.9</v>
      </c>
      <c r="W67" s="49">
        <v>6.07</v>
      </c>
      <c r="X67" s="49">
        <v>37.4</v>
      </c>
      <c r="Y67" s="44">
        <v>4137</v>
      </c>
      <c r="Z67" s="44" t="s">
        <v>34</v>
      </c>
      <c r="AA67" s="51">
        <f t="shared" si="19"/>
        <v>3836.1833280102201</v>
      </c>
      <c r="AB67" s="49">
        <f t="shared" si="20"/>
        <v>6.83</v>
      </c>
      <c r="AC67" s="51"/>
      <c r="AD67" s="53"/>
      <c r="AE67" s="54"/>
      <c r="AF67" s="53"/>
      <c r="AG67" s="52"/>
    </row>
    <row r="68" spans="1:33" ht="43.95" customHeight="1">
      <c r="A68" s="44">
        <v>33</v>
      </c>
      <c r="B68" s="45" t="s">
        <v>40</v>
      </c>
      <c r="C68" s="46">
        <v>28</v>
      </c>
      <c r="D68" s="47" t="s">
        <v>72</v>
      </c>
      <c r="E68" s="44" t="s">
        <v>34</v>
      </c>
      <c r="F68" s="48">
        <v>55</v>
      </c>
      <c r="G68" s="47">
        <v>161004608</v>
      </c>
      <c r="H68" s="47" t="s">
        <v>29</v>
      </c>
      <c r="I68" s="60">
        <v>3692.58</v>
      </c>
      <c r="J68" s="49">
        <v>3692.58</v>
      </c>
      <c r="K68" s="60">
        <v>3664.15</v>
      </c>
      <c r="L68" s="60">
        <v>3664.15</v>
      </c>
      <c r="M68" s="50"/>
      <c r="N68" s="49">
        <v>11.98</v>
      </c>
      <c r="O68" s="49">
        <v>5.0999999999999996</v>
      </c>
      <c r="P68" s="49">
        <v>46.91</v>
      </c>
      <c r="Q68" s="51">
        <v>3365</v>
      </c>
      <c r="R68" s="49" t="s">
        <v>47</v>
      </c>
      <c r="S68" s="51">
        <f t="shared" si="17"/>
        <v>3121.0463645943096</v>
      </c>
      <c r="T68" s="49">
        <f t="shared" si="18"/>
        <v>6.8800000000000008</v>
      </c>
      <c r="U68" s="52"/>
      <c r="V68" s="49">
        <v>13.1</v>
      </c>
      <c r="W68" s="49">
        <v>5.89</v>
      </c>
      <c r="X68" s="49">
        <v>38.76</v>
      </c>
      <c r="Y68" s="44">
        <v>4037</v>
      </c>
      <c r="Z68" s="44" t="s">
        <v>34</v>
      </c>
      <c r="AA68" s="51">
        <f t="shared" si="19"/>
        <v>3727.7154393794499</v>
      </c>
      <c r="AB68" s="49">
        <f t="shared" si="20"/>
        <v>7.21</v>
      </c>
      <c r="AC68" s="51"/>
      <c r="AD68" s="53"/>
      <c r="AE68" s="54"/>
      <c r="AF68" s="53"/>
      <c r="AG68" s="52"/>
    </row>
    <row r="69" spans="1:33" ht="43.95" customHeight="1">
      <c r="A69" s="44">
        <v>34</v>
      </c>
      <c r="B69" s="45" t="s">
        <v>40</v>
      </c>
      <c r="C69" s="46">
        <v>29</v>
      </c>
      <c r="D69" s="47" t="s">
        <v>72</v>
      </c>
      <c r="E69" s="44" t="s">
        <v>34</v>
      </c>
      <c r="F69" s="48">
        <v>58</v>
      </c>
      <c r="G69" s="74">
        <v>161004610</v>
      </c>
      <c r="H69" s="47" t="s">
        <v>40</v>
      </c>
      <c r="I69" s="60">
        <v>4112.3999999999996</v>
      </c>
      <c r="J69" s="49">
        <v>4112.3999999999996</v>
      </c>
      <c r="K69" s="60">
        <v>4079.9</v>
      </c>
      <c r="L69" s="60">
        <v>4079.9</v>
      </c>
      <c r="M69" s="50"/>
      <c r="N69" s="49">
        <v>10.51</v>
      </c>
      <c r="O69" s="49">
        <v>5.54</v>
      </c>
      <c r="P69" s="49">
        <v>47.42</v>
      </c>
      <c r="Q69" s="51">
        <v>3339</v>
      </c>
      <c r="R69" s="49" t="s">
        <v>47</v>
      </c>
      <c r="S69" s="51">
        <f t="shared" si="17"/>
        <v>3163.318970993013</v>
      </c>
      <c r="T69" s="49">
        <f t="shared" si="18"/>
        <v>4.97</v>
      </c>
      <c r="U69" s="52"/>
      <c r="V69" s="49">
        <v>12.95</v>
      </c>
      <c r="W69" s="49">
        <v>6.24</v>
      </c>
      <c r="X69" s="49">
        <v>37.840000000000003</v>
      </c>
      <c r="Y69" s="44">
        <v>4104</v>
      </c>
      <c r="Z69" s="44" t="s">
        <v>34</v>
      </c>
      <c r="AA69" s="51">
        <f t="shared" si="19"/>
        <v>3810.294368600682</v>
      </c>
      <c r="AB69" s="49">
        <f t="shared" si="20"/>
        <v>6.7099999999999991</v>
      </c>
      <c r="AC69" s="51"/>
      <c r="AD69" s="53"/>
      <c r="AE69" s="54"/>
      <c r="AF69" s="53"/>
      <c r="AG69" s="52"/>
    </row>
    <row r="70" spans="1:33" ht="43.95" customHeight="1">
      <c r="A70" s="44">
        <v>35</v>
      </c>
      <c r="B70" s="45" t="s">
        <v>43</v>
      </c>
      <c r="C70" s="46">
        <v>30</v>
      </c>
      <c r="D70" s="47" t="s">
        <v>72</v>
      </c>
      <c r="E70" s="44" t="s">
        <v>34</v>
      </c>
      <c r="F70" s="48">
        <v>58</v>
      </c>
      <c r="G70" s="47">
        <v>161004611</v>
      </c>
      <c r="H70" s="47" t="s">
        <v>40</v>
      </c>
      <c r="I70" s="60">
        <v>3983.14</v>
      </c>
      <c r="J70" s="60">
        <v>3983.14</v>
      </c>
      <c r="K70" s="60">
        <v>3951.65</v>
      </c>
      <c r="L70" s="60">
        <v>3951.65</v>
      </c>
      <c r="M70" s="50"/>
      <c r="N70" s="49">
        <v>8.6199999999999992</v>
      </c>
      <c r="O70" s="49">
        <v>5.47</v>
      </c>
      <c r="P70" s="49">
        <v>45.9</v>
      </c>
      <c r="Q70" s="51">
        <v>3396</v>
      </c>
      <c r="R70" s="49" t="s">
        <v>47</v>
      </c>
      <c r="S70" s="51">
        <f t="shared" si="17"/>
        <v>3282.8359251031416</v>
      </c>
      <c r="T70" s="49">
        <f t="shared" si="18"/>
        <v>3.1499999999999995</v>
      </c>
      <c r="U70" s="52"/>
      <c r="V70" s="49">
        <v>11.86</v>
      </c>
      <c r="W70" s="49">
        <v>6.54</v>
      </c>
      <c r="X70" s="49">
        <v>33</v>
      </c>
      <c r="Y70" s="44">
        <v>4463</v>
      </c>
      <c r="Z70" s="44" t="s">
        <v>31</v>
      </c>
      <c r="AA70" s="51">
        <f t="shared" si="19"/>
        <v>4208.9537770169063</v>
      </c>
      <c r="AB70" s="49">
        <f t="shared" si="20"/>
        <v>5.3199999999999994</v>
      </c>
      <c r="AC70" s="51"/>
      <c r="AD70" s="53"/>
      <c r="AE70" s="54"/>
      <c r="AF70" s="53"/>
      <c r="AG70" s="52"/>
    </row>
    <row r="71" spans="1:33" ht="43.95" customHeight="1">
      <c r="A71" s="44">
        <v>37</v>
      </c>
      <c r="B71" s="45" t="s">
        <v>64</v>
      </c>
      <c r="C71" s="46">
        <v>32</v>
      </c>
      <c r="D71" s="47" t="s">
        <v>72</v>
      </c>
      <c r="E71" s="44" t="s">
        <v>34</v>
      </c>
      <c r="F71" s="48">
        <v>54</v>
      </c>
      <c r="G71" s="47">
        <v>161004614</v>
      </c>
      <c r="H71" s="47" t="s">
        <v>43</v>
      </c>
      <c r="I71" s="60">
        <v>3670.65</v>
      </c>
      <c r="J71" s="60">
        <v>3670.65</v>
      </c>
      <c r="K71" s="60">
        <v>3642.1</v>
      </c>
      <c r="L71" s="60">
        <v>3642.1</v>
      </c>
      <c r="M71" s="50"/>
      <c r="N71" s="49">
        <v>9.59</v>
      </c>
      <c r="O71" s="49">
        <v>5.21</v>
      </c>
      <c r="P71" s="49">
        <v>46.22</v>
      </c>
      <c r="Q71" s="51">
        <v>3281</v>
      </c>
      <c r="R71" s="49" t="s">
        <v>47</v>
      </c>
      <c r="S71" s="51">
        <f t="shared" si="17"/>
        <v>3129.3935014242006</v>
      </c>
      <c r="T71" s="49">
        <f t="shared" si="18"/>
        <v>4.38</v>
      </c>
      <c r="U71" s="52"/>
      <c r="V71" s="49">
        <v>13.27</v>
      </c>
      <c r="W71" s="49">
        <v>5.91</v>
      </c>
      <c r="X71" s="49">
        <v>38.450000000000003</v>
      </c>
      <c r="Y71" s="44">
        <v>4042</v>
      </c>
      <c r="Z71" s="44" t="s">
        <v>34</v>
      </c>
      <c r="AA71" s="51">
        <f t="shared" si="19"/>
        <v>3725.8227229248596</v>
      </c>
      <c r="AB71" s="49">
        <f t="shared" si="20"/>
        <v>7.3599999999999994</v>
      </c>
      <c r="AC71" s="51"/>
      <c r="AD71" s="53"/>
      <c r="AE71" s="54"/>
      <c r="AF71" s="53"/>
      <c r="AG71" s="52"/>
    </row>
    <row r="72" spans="1:33" ht="43.95" customHeight="1">
      <c r="A72" s="44">
        <v>41</v>
      </c>
      <c r="B72" s="45" t="s">
        <v>62</v>
      </c>
      <c r="C72" s="46">
        <v>35</v>
      </c>
      <c r="D72" s="47" t="s">
        <v>72</v>
      </c>
      <c r="E72" s="44" t="s">
        <v>34</v>
      </c>
      <c r="F72" s="48">
        <v>59</v>
      </c>
      <c r="G72" s="47">
        <v>161004618</v>
      </c>
      <c r="H72" s="47" t="s">
        <v>67</v>
      </c>
      <c r="I72" s="60">
        <v>4053.3</v>
      </c>
      <c r="J72" s="60">
        <v>4053.3</v>
      </c>
      <c r="K72" s="60">
        <v>4022.1</v>
      </c>
      <c r="L72" s="60">
        <v>4022.1</v>
      </c>
      <c r="M72" s="50"/>
      <c r="N72" s="49">
        <v>11.17</v>
      </c>
      <c r="O72" s="49">
        <v>6.03</v>
      </c>
      <c r="P72" s="49">
        <v>38.07</v>
      </c>
      <c r="Q72" s="51">
        <v>4038</v>
      </c>
      <c r="R72" s="49" t="s">
        <v>34</v>
      </c>
      <c r="S72" s="51">
        <f t="shared" si="17"/>
        <v>3817.1282324146005</v>
      </c>
      <c r="T72" s="49">
        <f t="shared" si="18"/>
        <v>5.14</v>
      </c>
      <c r="U72" s="52"/>
      <c r="V72" s="49">
        <v>16.03</v>
      </c>
      <c r="W72" s="49">
        <v>7.02</v>
      </c>
      <c r="X72" s="49">
        <v>35.61</v>
      </c>
      <c r="Y72" s="44">
        <v>4228</v>
      </c>
      <c r="Z72" s="44" t="s">
        <v>34</v>
      </c>
      <c r="AA72" s="51">
        <f t="shared" si="19"/>
        <v>3818.2959776295975</v>
      </c>
      <c r="AB72" s="49">
        <f t="shared" si="20"/>
        <v>9.0100000000000016</v>
      </c>
      <c r="AC72" s="51"/>
      <c r="AD72" s="53"/>
      <c r="AE72" s="54"/>
      <c r="AF72" s="53"/>
      <c r="AG72" s="52"/>
    </row>
    <row r="73" spans="1:33" ht="43.95" customHeight="1">
      <c r="A73" s="44">
        <v>42</v>
      </c>
      <c r="B73" s="45" t="s">
        <v>76</v>
      </c>
      <c r="C73" s="46">
        <v>36</v>
      </c>
      <c r="D73" s="47" t="s">
        <v>72</v>
      </c>
      <c r="E73" s="44" t="s">
        <v>34</v>
      </c>
      <c r="F73" s="48">
        <v>58</v>
      </c>
      <c r="G73" s="47">
        <v>161004619</v>
      </c>
      <c r="H73" s="47" t="s">
        <v>77</v>
      </c>
      <c r="I73" s="60">
        <v>4124</v>
      </c>
      <c r="J73" s="60">
        <v>4124</v>
      </c>
      <c r="K73" s="60">
        <v>4091.83</v>
      </c>
      <c r="L73" s="60">
        <v>4091.83</v>
      </c>
      <c r="M73" s="50"/>
      <c r="N73" s="49">
        <v>10.27</v>
      </c>
      <c r="O73" s="49">
        <v>5.71</v>
      </c>
      <c r="P73" s="49">
        <v>45.47</v>
      </c>
      <c r="Q73" s="51">
        <v>3427</v>
      </c>
      <c r="R73" s="49" t="s">
        <v>33</v>
      </c>
      <c r="S73" s="51">
        <f t="shared" si="17"/>
        <v>3261.2653515749284</v>
      </c>
      <c r="T73" s="49">
        <f t="shared" si="18"/>
        <v>4.5599999999999996</v>
      </c>
      <c r="U73" s="52"/>
      <c r="V73" s="49">
        <v>12.42</v>
      </c>
      <c r="W73" s="49">
        <v>7.13</v>
      </c>
      <c r="X73" s="49">
        <v>35.1</v>
      </c>
      <c r="Y73" s="44">
        <v>4235</v>
      </c>
      <c r="Z73" s="44" t="s">
        <v>34</v>
      </c>
      <c r="AA73" s="51">
        <f t="shared" si="19"/>
        <v>3993.7687089479919</v>
      </c>
      <c r="AB73" s="49">
        <f t="shared" si="20"/>
        <v>5.29</v>
      </c>
      <c r="AC73" s="51"/>
      <c r="AD73" s="53"/>
      <c r="AE73" s="54"/>
      <c r="AF73" s="53"/>
      <c r="AG73" s="52"/>
    </row>
    <row r="74" spans="1:33" ht="43.95" customHeight="1">
      <c r="A74" s="44">
        <v>43</v>
      </c>
      <c r="B74" s="45" t="s">
        <v>78</v>
      </c>
      <c r="C74" s="46">
        <v>37</v>
      </c>
      <c r="D74" s="47" t="s">
        <v>72</v>
      </c>
      <c r="E74" s="44" t="s">
        <v>34</v>
      </c>
      <c r="F74" s="48">
        <v>58</v>
      </c>
      <c r="G74" s="47">
        <v>161004620</v>
      </c>
      <c r="H74" s="47" t="s">
        <v>76</v>
      </c>
      <c r="I74" s="60">
        <v>3977.02</v>
      </c>
      <c r="J74" s="60">
        <v>3977.02</v>
      </c>
      <c r="K74" s="60">
        <v>3945.59</v>
      </c>
      <c r="L74" s="60">
        <v>3945.59</v>
      </c>
      <c r="M74" s="50"/>
      <c r="N74" s="49">
        <v>11.13</v>
      </c>
      <c r="O74" s="49">
        <v>5.77</v>
      </c>
      <c r="P74" s="49">
        <v>43.11</v>
      </c>
      <c r="Q74" s="51">
        <v>3611</v>
      </c>
      <c r="R74" s="49" t="s">
        <v>33</v>
      </c>
      <c r="S74" s="51">
        <f t="shared" si="17"/>
        <v>3405.5987477448793</v>
      </c>
      <c r="T74" s="49">
        <f t="shared" si="18"/>
        <v>5.3600000000000012</v>
      </c>
      <c r="U74" s="52"/>
      <c r="V74" s="49">
        <v>12.73</v>
      </c>
      <c r="W74" s="49">
        <v>6.56</v>
      </c>
      <c r="X74" s="49">
        <v>37.909999999999997</v>
      </c>
      <c r="Y74" s="44">
        <v>4037</v>
      </c>
      <c r="Z74" s="44" t="s">
        <v>34</v>
      </c>
      <c r="AA74" s="51">
        <f t="shared" si="19"/>
        <v>3770.4301155821918</v>
      </c>
      <c r="AB74" s="49">
        <f t="shared" si="20"/>
        <v>6.1700000000000008</v>
      </c>
      <c r="AC74" s="51"/>
      <c r="AD74" s="53"/>
      <c r="AE74" s="54"/>
      <c r="AF74" s="53"/>
      <c r="AG74" s="52"/>
    </row>
    <row r="75" spans="1:33" ht="43.95" customHeight="1">
      <c r="A75" s="44">
        <v>44</v>
      </c>
      <c r="B75" s="45" t="s">
        <v>79</v>
      </c>
      <c r="C75" s="44">
        <v>38</v>
      </c>
      <c r="D75" s="47" t="s">
        <v>72</v>
      </c>
      <c r="E75" s="44" t="s">
        <v>34</v>
      </c>
      <c r="F75" s="48">
        <v>58</v>
      </c>
      <c r="G75" s="47">
        <v>161004621</v>
      </c>
      <c r="H75" s="47" t="s">
        <v>78</v>
      </c>
      <c r="I75" s="60">
        <v>4133.6000000000004</v>
      </c>
      <c r="J75" s="60">
        <v>4133.6000000000004</v>
      </c>
      <c r="K75" s="60">
        <v>4101.3500000000004</v>
      </c>
      <c r="L75" s="60">
        <v>4101.3500000000004</v>
      </c>
      <c r="M75" s="50"/>
      <c r="N75" s="49">
        <v>10.42</v>
      </c>
      <c r="O75" s="49">
        <v>5.26</v>
      </c>
      <c r="P75" s="49">
        <v>48.63</v>
      </c>
      <c r="Q75" s="51">
        <v>3200</v>
      </c>
      <c r="R75" s="49" t="s">
        <v>47</v>
      </c>
      <c r="S75" s="51">
        <f t="shared" si="17"/>
        <v>3025.712476250792</v>
      </c>
      <c r="T75" s="49">
        <f t="shared" si="18"/>
        <v>5.16</v>
      </c>
      <c r="U75" s="52"/>
      <c r="V75" s="49">
        <v>13.4</v>
      </c>
      <c r="W75" s="49">
        <v>6.71</v>
      </c>
      <c r="X75" s="49">
        <v>36.85</v>
      </c>
      <c r="Y75" s="44">
        <v>4150</v>
      </c>
      <c r="Z75" s="44" t="s">
        <v>34</v>
      </c>
      <c r="AA75" s="51">
        <f t="shared" si="19"/>
        <v>3852.3957551720437</v>
      </c>
      <c r="AB75" s="49">
        <f t="shared" si="20"/>
        <v>6.69</v>
      </c>
      <c r="AC75" s="51"/>
      <c r="AD75" s="53"/>
      <c r="AE75" s="54">
        <f>Y75-Q75</f>
        <v>950</v>
      </c>
      <c r="AF75" s="53"/>
      <c r="AG75" s="52"/>
    </row>
    <row r="76" spans="1:33" ht="43.95" customHeight="1">
      <c r="A76" s="44">
        <v>45</v>
      </c>
      <c r="B76" s="45" t="s">
        <v>79</v>
      </c>
      <c r="C76" s="44">
        <v>39</v>
      </c>
      <c r="D76" s="47" t="s">
        <v>72</v>
      </c>
      <c r="E76" s="44" t="s">
        <v>34</v>
      </c>
      <c r="F76" s="48">
        <v>58</v>
      </c>
      <c r="G76" s="47">
        <v>161004622</v>
      </c>
      <c r="H76" s="47" t="s">
        <v>78</v>
      </c>
      <c r="I76" s="60">
        <v>4151.8</v>
      </c>
      <c r="J76" s="60">
        <v>4151.8</v>
      </c>
      <c r="K76" s="60">
        <v>4119</v>
      </c>
      <c r="L76" s="60">
        <v>4119</v>
      </c>
      <c r="M76" s="50"/>
      <c r="N76" s="49">
        <v>9.98</v>
      </c>
      <c r="O76" s="49">
        <v>5.57</v>
      </c>
      <c r="P76" s="49">
        <v>46.06</v>
      </c>
      <c r="Q76" s="51">
        <v>3373</v>
      </c>
      <c r="R76" s="49" t="s">
        <v>47</v>
      </c>
      <c r="S76" s="51">
        <f t="shared" si="17"/>
        <v>3215.4766493699035</v>
      </c>
      <c r="T76" s="49">
        <f t="shared" si="18"/>
        <v>4.41</v>
      </c>
      <c r="U76" s="52"/>
      <c r="V76" s="49">
        <v>14.51</v>
      </c>
      <c r="W76" s="49">
        <v>6.13</v>
      </c>
      <c r="X76" s="49">
        <v>42.48</v>
      </c>
      <c r="Y76" s="44">
        <v>3728</v>
      </c>
      <c r="Z76" s="44" t="s">
        <v>37</v>
      </c>
      <c r="AA76" s="51">
        <f t="shared" si="19"/>
        <v>3395.1925002663256</v>
      </c>
      <c r="AB76" s="49">
        <f t="shared" si="20"/>
        <v>8.379999999999999</v>
      </c>
      <c r="AC76" s="51"/>
      <c r="AD76" s="53"/>
      <c r="AE76" s="54">
        <f>Y76-Q76</f>
        <v>355</v>
      </c>
      <c r="AF76" s="53"/>
      <c r="AG76" s="52"/>
    </row>
    <row r="77" spans="1:33" ht="43.95" customHeight="1">
      <c r="A77" s="44"/>
      <c r="B77" s="45"/>
      <c r="C77" s="44"/>
      <c r="D77" s="55" t="s">
        <v>72</v>
      </c>
      <c r="E77" s="56" t="s">
        <v>34</v>
      </c>
      <c r="F77" s="48"/>
      <c r="G77" s="47"/>
      <c r="H77" s="47"/>
      <c r="I77" s="60"/>
      <c r="J77" s="64">
        <f>SUM(J56:J76)</f>
        <v>83306.27</v>
      </c>
      <c r="K77" s="64">
        <f>SUM(K56:K76)</f>
        <v>82653.690000000017</v>
      </c>
      <c r="L77" s="60"/>
      <c r="M77" s="50"/>
      <c r="N77" s="57">
        <f>SUMPRODUCT(N56:N76,$K56:$K76)/$K77</f>
        <v>10.736064883491586</v>
      </c>
      <c r="O77" s="57">
        <f t="shared" ref="O77:T77" si="23">SUMPRODUCT(O56:O76,$K56:$K76)/$K77</f>
        <v>5.7783899400014684</v>
      </c>
      <c r="P77" s="57">
        <f t="shared" si="23"/>
        <v>43.728679007555499</v>
      </c>
      <c r="Q77" s="58">
        <f t="shared" si="23"/>
        <v>3584.6385832259866</v>
      </c>
      <c r="R77" s="56" t="str">
        <f>IF(Q77&gt;5200,"G7",IF(Q77&gt;4900,"G8",IF(Q77&gt;4600,"G9",IF(Q77&gt;4300,"G10",IF(Q77&gt;4000,"G11",IF(Q77&gt;3700,"G12",IF(Q77&gt;3400,"G13",IF(Q77&gt;3100,"G14",IF(Q77&gt;2800,"G15",IF(Q77&gt;2500,"G16",IF(Q77&gt;2200,"G17")))))))))))</f>
        <v>G13</v>
      </c>
      <c r="S77" s="58">
        <f t="shared" si="23"/>
        <v>3396.0003898148916</v>
      </c>
      <c r="T77" s="57">
        <f t="shared" si="23"/>
        <v>4.9576749434901188</v>
      </c>
      <c r="U77" s="52"/>
      <c r="V77" s="57">
        <f>SUMPRODUCT(V56:V76,$J56:$J76)/$J77</f>
        <v>12.946096196600804</v>
      </c>
      <c r="W77" s="57">
        <f t="shared" ref="W77:AB77" si="24">SUMPRODUCT(W56:W76,$J56:$J76)/$J77</f>
        <v>6.4840278696909603</v>
      </c>
      <c r="X77" s="57">
        <f t="shared" si="24"/>
        <v>37.551236027012123</v>
      </c>
      <c r="Y77" s="58">
        <f t="shared" si="24"/>
        <v>4098.1737735947127</v>
      </c>
      <c r="Z77" s="56" t="str">
        <f>IF(Y77&gt;5200,"G7",IF(Y77&gt;4900,"G8",IF(Y77&gt;4600,"G9",IF(Y77&gt;4300,"G10",IF(Y77&gt;4000,"G11",IF(Y77&gt;3700,"G12",IF(Y77&gt;3400,"G13",IF(Y77&gt;3100,"G14",IF(Y77&gt;2800,"G15",IF(Y77&gt;2500,"G16",IF(Y77&gt;2200,"G17")))))))))))</f>
        <v>G11</v>
      </c>
      <c r="AA77" s="58">
        <f t="shared" si="24"/>
        <v>3815.2238796888109</v>
      </c>
      <c r="AB77" s="57">
        <f t="shared" si="24"/>
        <v>6.4620683269098471</v>
      </c>
      <c r="AC77" s="51"/>
      <c r="AD77" s="53"/>
      <c r="AE77" s="54"/>
      <c r="AF77" s="53"/>
      <c r="AG77" s="52"/>
    </row>
    <row r="78" spans="1:33" ht="43.95" customHeight="1">
      <c r="A78" s="44"/>
      <c r="B78" s="45"/>
      <c r="C78" s="44"/>
      <c r="D78" s="47"/>
      <c r="E78" s="44"/>
      <c r="F78" s="48"/>
      <c r="G78" s="47"/>
      <c r="H78" s="47"/>
      <c r="I78" s="60"/>
      <c r="J78" s="60"/>
      <c r="K78" s="60"/>
      <c r="L78" s="60"/>
      <c r="M78" s="50"/>
      <c r="N78" s="49"/>
      <c r="O78" s="49"/>
      <c r="P78" s="49"/>
      <c r="Q78" s="51"/>
      <c r="R78" s="49"/>
      <c r="S78" s="51"/>
      <c r="T78" s="49"/>
      <c r="U78" s="52"/>
      <c r="V78" s="49"/>
      <c r="W78" s="49"/>
      <c r="X78" s="49"/>
      <c r="Y78" s="44"/>
      <c r="Z78" s="44"/>
      <c r="AA78" s="51"/>
      <c r="AB78" s="49"/>
      <c r="AC78" s="51"/>
      <c r="AD78" s="53"/>
      <c r="AE78" s="54"/>
      <c r="AF78" s="53"/>
      <c r="AG78" s="52"/>
    </row>
    <row r="79" spans="1:33" ht="43.95" customHeight="1">
      <c r="A79" s="44"/>
      <c r="B79" s="45"/>
      <c r="C79" s="44"/>
      <c r="D79" s="47"/>
      <c r="E79" s="44"/>
      <c r="F79" s="48"/>
      <c r="G79" s="47"/>
      <c r="H79" s="47"/>
      <c r="I79" s="60"/>
      <c r="J79" s="60"/>
      <c r="K79" s="60"/>
      <c r="L79" s="60"/>
      <c r="M79" s="50"/>
      <c r="N79" s="49"/>
      <c r="O79" s="49"/>
      <c r="P79" s="49"/>
      <c r="Q79" s="51"/>
      <c r="R79" s="49"/>
      <c r="S79" s="51"/>
      <c r="T79" s="49"/>
      <c r="U79" s="52"/>
      <c r="V79" s="49"/>
      <c r="W79" s="49"/>
      <c r="X79" s="49"/>
      <c r="Y79" s="44"/>
      <c r="Z79" s="44"/>
      <c r="AA79" s="51"/>
      <c r="AB79" s="49"/>
      <c r="AC79" s="51"/>
      <c r="AD79" s="53"/>
      <c r="AE79" s="54"/>
      <c r="AF79" s="53"/>
      <c r="AG79" s="52"/>
    </row>
    <row r="80" spans="1:33" ht="43.95" customHeight="1">
      <c r="A80" s="44">
        <v>8</v>
      </c>
      <c r="B80" s="45" t="s">
        <v>44</v>
      </c>
      <c r="C80" s="44">
        <v>7</v>
      </c>
      <c r="D80" s="47" t="s">
        <v>80</v>
      </c>
      <c r="E80" s="44" t="s">
        <v>34</v>
      </c>
      <c r="F80" s="65">
        <v>59</v>
      </c>
      <c r="G80" s="47">
        <v>161009067</v>
      </c>
      <c r="H80" s="47" t="s">
        <v>44</v>
      </c>
      <c r="I80" s="60">
        <v>3608.66</v>
      </c>
      <c r="J80" s="60">
        <v>3608.66</v>
      </c>
      <c r="K80" s="60">
        <v>3580.19</v>
      </c>
      <c r="L80" s="60">
        <v>3580.19</v>
      </c>
      <c r="M80" s="50"/>
      <c r="N80" s="49">
        <v>13.6</v>
      </c>
      <c r="O80" s="49">
        <v>9.75</v>
      </c>
      <c r="P80" s="49">
        <v>24.84</v>
      </c>
      <c r="Q80" s="51">
        <v>4660</v>
      </c>
      <c r="R80" s="49" t="s">
        <v>68</v>
      </c>
      <c r="S80" s="51">
        <f>((100-N80)/(100-O80))*Q80</f>
        <v>4461.2077562326867</v>
      </c>
      <c r="T80" s="49">
        <f>N80-O80</f>
        <v>3.8499999999999996</v>
      </c>
      <c r="U80" s="52"/>
      <c r="V80" s="49">
        <v>17.02</v>
      </c>
      <c r="W80" s="49">
        <v>9.1300000000000008</v>
      </c>
      <c r="X80" s="49">
        <v>24.18</v>
      </c>
      <c r="Y80" s="44">
        <v>4792</v>
      </c>
      <c r="Z80" s="44" t="s">
        <v>68</v>
      </c>
      <c r="AA80" s="51">
        <f>((100-V80)/(100-W80))*Y80</f>
        <v>4375.9234070650382</v>
      </c>
      <c r="AB80" s="49">
        <f>V80-W80</f>
        <v>7.8899999999999988</v>
      </c>
      <c r="AC80" s="51">
        <f>Y80-Q80</f>
        <v>132</v>
      </c>
      <c r="AD80" s="53"/>
      <c r="AE80" s="54">
        <f>Y80-Q80</f>
        <v>132</v>
      </c>
      <c r="AF80" s="53"/>
      <c r="AG80" s="52"/>
    </row>
    <row r="81" spans="1:33" ht="43.95" customHeight="1">
      <c r="A81" s="44">
        <v>23</v>
      </c>
      <c r="B81" s="45" t="s">
        <v>39</v>
      </c>
      <c r="C81" s="46">
        <v>19</v>
      </c>
      <c r="D81" s="47" t="s">
        <v>80</v>
      </c>
      <c r="E81" s="44" t="s">
        <v>31</v>
      </c>
      <c r="F81" s="46"/>
      <c r="G81" s="47">
        <v>161009071</v>
      </c>
      <c r="H81" s="47" t="s">
        <v>39</v>
      </c>
      <c r="I81" s="75"/>
      <c r="J81" s="75">
        <v>2523.62</v>
      </c>
      <c r="K81" s="75">
        <v>2523.62</v>
      </c>
      <c r="L81" s="75">
        <v>0</v>
      </c>
      <c r="M81" s="50"/>
      <c r="N81" s="49">
        <v>15.5</v>
      </c>
      <c r="O81" s="49">
        <v>9.17</v>
      </c>
      <c r="P81" s="49">
        <v>29.09</v>
      </c>
      <c r="Q81" s="51">
        <v>4413</v>
      </c>
      <c r="R81" s="49" t="s">
        <v>31</v>
      </c>
      <c r="S81" s="51">
        <f>((100-N81)/(100-O81))*Q81</f>
        <v>4105.4552460640762</v>
      </c>
      <c r="T81" s="49">
        <f>N81-O81</f>
        <v>6.33</v>
      </c>
      <c r="U81" s="52"/>
      <c r="V81" s="49">
        <v>16.05</v>
      </c>
      <c r="W81" s="49">
        <v>9.89</v>
      </c>
      <c r="X81" s="49">
        <v>28.26</v>
      </c>
      <c r="Y81" s="44">
        <v>4445</v>
      </c>
      <c r="Z81" s="44" t="s">
        <v>31</v>
      </c>
      <c r="AA81" s="51">
        <f>((100-V81)/(100-W81))*Y81</f>
        <v>4141.1358339806902</v>
      </c>
      <c r="AB81" s="49">
        <f>V81-W81</f>
        <v>6.16</v>
      </c>
      <c r="AC81" s="51">
        <f>Y81-Q81</f>
        <v>32</v>
      </c>
      <c r="AD81" s="53"/>
      <c r="AE81" s="54"/>
      <c r="AF81" s="53"/>
      <c r="AG81" s="52"/>
    </row>
    <row r="82" spans="1:33" ht="43.95" customHeight="1">
      <c r="A82" s="44">
        <v>46</v>
      </c>
      <c r="B82" s="45" t="s">
        <v>69</v>
      </c>
      <c r="C82" s="44">
        <v>40</v>
      </c>
      <c r="D82" s="47" t="s">
        <v>80</v>
      </c>
      <c r="E82" s="44" t="s">
        <v>34</v>
      </c>
      <c r="F82" s="48">
        <v>58</v>
      </c>
      <c r="G82" s="47">
        <v>161009089</v>
      </c>
      <c r="H82" s="47" t="s">
        <v>69</v>
      </c>
      <c r="I82" s="60">
        <v>3606.63</v>
      </c>
      <c r="J82" s="60">
        <v>1865.87</v>
      </c>
      <c r="K82" s="76">
        <v>1865.87</v>
      </c>
      <c r="L82" s="60">
        <v>3568.8</v>
      </c>
      <c r="M82" s="50"/>
      <c r="N82" s="49">
        <v>13.11</v>
      </c>
      <c r="O82" s="49">
        <v>8.17</v>
      </c>
      <c r="P82" s="49">
        <v>42.41</v>
      </c>
      <c r="Q82" s="51">
        <v>3335</v>
      </c>
      <c r="R82" s="49" t="s">
        <v>47</v>
      </c>
      <c r="S82" s="51">
        <f>((100-N82)/(100-O82))*Q82</f>
        <v>3155.5934879668957</v>
      </c>
      <c r="T82" s="49">
        <f>N82-O82</f>
        <v>4.9399999999999995</v>
      </c>
      <c r="U82" s="52"/>
      <c r="V82" s="49">
        <v>15.18</v>
      </c>
      <c r="W82" s="49">
        <v>7.45</v>
      </c>
      <c r="X82" s="49">
        <v>34.549999999999997</v>
      </c>
      <c r="Y82" s="44">
        <v>4055</v>
      </c>
      <c r="Z82" s="44" t="s">
        <v>34</v>
      </c>
      <c r="AA82" s="51">
        <f>((100-V82)/(100-W82))*Y82</f>
        <v>3716.316585629389</v>
      </c>
      <c r="AB82" s="49">
        <f>V82-W82</f>
        <v>7.7299999999999995</v>
      </c>
      <c r="AC82" s="51"/>
      <c r="AD82" s="53"/>
      <c r="AE82" s="54"/>
      <c r="AF82" s="53"/>
      <c r="AG82" s="52"/>
    </row>
    <row r="83" spans="1:33" ht="43.95" customHeight="1">
      <c r="A83" s="44">
        <v>52</v>
      </c>
      <c r="B83" s="45" t="s">
        <v>58</v>
      </c>
      <c r="C83" s="44">
        <v>44</v>
      </c>
      <c r="D83" s="47" t="s">
        <v>80</v>
      </c>
      <c r="E83" s="44" t="s">
        <v>34</v>
      </c>
      <c r="F83" s="48">
        <v>57</v>
      </c>
      <c r="G83" s="47">
        <v>161009097</v>
      </c>
      <c r="H83" s="47" t="s">
        <v>58</v>
      </c>
      <c r="I83" s="60">
        <v>3859</v>
      </c>
      <c r="J83" s="60">
        <v>3020.8</v>
      </c>
      <c r="K83" s="60">
        <v>3020.8</v>
      </c>
      <c r="L83" s="60">
        <v>3829.29</v>
      </c>
      <c r="M83" s="50"/>
      <c r="N83" s="49">
        <v>14.46</v>
      </c>
      <c r="O83" s="49">
        <v>7.27</v>
      </c>
      <c r="P83" s="49">
        <v>41.44</v>
      </c>
      <c r="Q83" s="51">
        <v>3543</v>
      </c>
      <c r="R83" s="49" t="s">
        <v>33</v>
      </c>
      <c r="S83" s="51">
        <f>((100-N83)/(100-O83))*Q83</f>
        <v>3268.2866386282753</v>
      </c>
      <c r="T83" s="49">
        <f>N83-O83</f>
        <v>7.1900000000000013</v>
      </c>
      <c r="U83" s="52"/>
      <c r="V83" s="49">
        <v>18.600000000000001</v>
      </c>
      <c r="W83" s="49">
        <v>7.56</v>
      </c>
      <c r="X83" s="49">
        <v>34.5</v>
      </c>
      <c r="Y83" s="44">
        <v>4040</v>
      </c>
      <c r="Z83" s="44" t="s">
        <v>34</v>
      </c>
      <c r="AA83" s="51">
        <f>((100-V83)/(100-W83))*Y83</f>
        <v>3557.5075724794465</v>
      </c>
      <c r="AB83" s="49">
        <f>V83-W83</f>
        <v>11.040000000000003</v>
      </c>
      <c r="AC83" s="51"/>
      <c r="AD83" s="53"/>
      <c r="AE83" s="54"/>
      <c r="AF83" s="53"/>
      <c r="AG83" s="52"/>
    </row>
    <row r="84" spans="1:33" ht="43.95" customHeight="1">
      <c r="A84" s="44"/>
      <c r="B84" s="45"/>
      <c r="C84" s="44"/>
      <c r="D84" s="55" t="s">
        <v>80</v>
      </c>
      <c r="E84" s="56" t="s">
        <v>34</v>
      </c>
      <c r="F84" s="48"/>
      <c r="G84" s="47"/>
      <c r="H84" s="47"/>
      <c r="I84" s="60"/>
      <c r="J84" s="64">
        <f>SUM(J80:J83)</f>
        <v>11018.95</v>
      </c>
      <c r="K84" s="64">
        <f>SUM(K80:K83)</f>
        <v>10990.48</v>
      </c>
      <c r="L84" s="60"/>
      <c r="M84" s="50"/>
      <c r="N84" s="57">
        <f>SUMPRODUCT(N80:N83,$K80:$K83)/$K84</f>
        <v>14.189463763184138</v>
      </c>
      <c r="O84" s="57">
        <f t="shared" ref="O84:T84" si="25">SUMPRODUCT(O80:O83,$K80:$K83)/$K84</f>
        <v>8.6669391873694313</v>
      </c>
      <c r="P84" s="57">
        <f t="shared" si="25"/>
        <v>33.36137494449742</v>
      </c>
      <c r="Q84" s="58">
        <f t="shared" si="25"/>
        <v>4071.3227547841402</v>
      </c>
      <c r="R84" s="56" t="str">
        <f>IF(Q84&gt;5200,"G7",IF(Q84&gt;4900,"G8",IF(Q84&gt;4600,"G9",IF(Q84&gt;4300,"G10",IF(Q84&gt;4000,"G11",IF(Q84&gt;3700,"G12",IF(Q84&gt;3400,"G13",IF(Q84&gt;3100,"G14",IF(Q84&gt;2800,"G15",IF(Q84&gt;2500,"G16",IF(Q84&gt;2200,"G17")))))))))))</f>
        <v>G11</v>
      </c>
      <c r="S84" s="58">
        <f t="shared" si="25"/>
        <v>3829.9826635615559</v>
      </c>
      <c r="T84" s="57">
        <f t="shared" si="25"/>
        <v>5.5225245758147059</v>
      </c>
      <c r="U84" s="52"/>
      <c r="V84" s="57">
        <f>SUMPRODUCT(V80:V83,$J80:$J83)/$J84</f>
        <v>16.919423429637124</v>
      </c>
      <c r="W84" s="57">
        <f t="shared" ref="W84:AB84" si="26">SUMPRODUCT(W80:W83,$J80:$J83)/$J84</f>
        <v>8.5891711188452611</v>
      </c>
      <c r="X84" s="57">
        <f t="shared" si="26"/>
        <v>29.699591022738097</v>
      </c>
      <c r="Y84" s="58">
        <f t="shared" si="26"/>
        <v>4381.5721525190693</v>
      </c>
      <c r="Z84" s="56" t="str">
        <f>IF(Y84&gt;5200,"G7",IF(Y84&gt;4900,"G8",IF(Y84&gt;4600,"G9",IF(Y84&gt;4300,"G10",IF(Y84&gt;4000,"G11",IF(Y84&gt;3700,"G12",IF(Y84&gt;3400,"G13",IF(Y84&gt;3100,"G14",IF(Y84&gt;2800,"G15",IF(Y84&gt;2500,"G16",IF(Y84&gt;2200,"G17")))))))))))</f>
        <v>G10</v>
      </c>
      <c r="AA84" s="58">
        <f t="shared" si="26"/>
        <v>3986.0926384150835</v>
      </c>
      <c r="AB84" s="57">
        <f t="shared" si="26"/>
        <v>8.3302523107918631</v>
      </c>
      <c r="AC84" s="51"/>
      <c r="AD84" s="53"/>
      <c r="AE84" s="54"/>
      <c r="AF84" s="53"/>
      <c r="AG84" s="52"/>
    </row>
    <row r="85" spans="1:33" ht="43.95" customHeight="1">
      <c r="A85" s="44"/>
      <c r="B85" s="45"/>
      <c r="C85" s="44"/>
      <c r="D85" s="47"/>
      <c r="E85" s="44"/>
      <c r="F85" s="48"/>
      <c r="G85" s="47"/>
      <c r="H85" s="47"/>
      <c r="I85" s="60"/>
      <c r="J85" s="60"/>
      <c r="K85" s="60"/>
      <c r="L85" s="60"/>
      <c r="M85" s="50"/>
      <c r="N85" s="49"/>
      <c r="O85" s="49"/>
      <c r="P85" s="49"/>
      <c r="Q85" s="51"/>
      <c r="R85" s="49"/>
      <c r="S85" s="51"/>
      <c r="T85" s="49"/>
      <c r="U85" s="52"/>
      <c r="V85" s="49"/>
      <c r="W85" s="49"/>
      <c r="X85" s="49"/>
      <c r="Y85" s="44"/>
      <c r="Z85" s="44"/>
      <c r="AA85" s="51"/>
      <c r="AB85" s="49"/>
      <c r="AC85" s="51"/>
      <c r="AD85" s="53"/>
      <c r="AE85" s="54"/>
      <c r="AF85" s="53"/>
      <c r="AG85" s="52"/>
    </row>
    <row r="86" spans="1:33" ht="43.95" customHeight="1">
      <c r="A86" s="44"/>
      <c r="B86" s="45"/>
      <c r="C86" s="44"/>
      <c r="D86" s="47"/>
      <c r="E86" s="44"/>
      <c r="F86" s="48"/>
      <c r="G86" s="47"/>
      <c r="H86" s="47"/>
      <c r="I86" s="60"/>
      <c r="J86" s="60"/>
      <c r="K86" s="60"/>
      <c r="L86" s="60"/>
      <c r="M86" s="50"/>
      <c r="N86" s="49"/>
      <c r="O86" s="49"/>
      <c r="P86" s="49"/>
      <c r="Q86" s="51"/>
      <c r="R86" s="49"/>
      <c r="S86" s="51"/>
      <c r="T86" s="49"/>
      <c r="U86" s="52"/>
      <c r="V86" s="49"/>
      <c r="W86" s="49"/>
      <c r="X86" s="49"/>
      <c r="Y86" s="44"/>
      <c r="Z86" s="44"/>
      <c r="AA86" s="51"/>
      <c r="AB86" s="49"/>
      <c r="AC86" s="51"/>
      <c r="AD86" s="53"/>
      <c r="AE86" s="54"/>
      <c r="AF86" s="53"/>
      <c r="AG86" s="52"/>
    </row>
    <row r="87" spans="1:33" ht="43.95" customHeight="1">
      <c r="A87" s="44">
        <v>4</v>
      </c>
      <c r="B87" s="45" t="s">
        <v>55</v>
      </c>
      <c r="C87" s="44">
        <v>4</v>
      </c>
      <c r="D87" s="47" t="s">
        <v>81</v>
      </c>
      <c r="E87" s="44" t="s">
        <v>68</v>
      </c>
      <c r="F87" s="48">
        <v>59</v>
      </c>
      <c r="G87" s="47">
        <v>161009065</v>
      </c>
      <c r="H87" s="47" t="s">
        <v>46</v>
      </c>
      <c r="I87" s="60">
        <v>4026</v>
      </c>
      <c r="J87" s="71">
        <v>2853.1</v>
      </c>
      <c r="K87" s="71">
        <v>2853.1</v>
      </c>
      <c r="L87" s="60">
        <v>3994.6</v>
      </c>
      <c r="M87" s="50"/>
      <c r="N87" s="49">
        <v>11.5</v>
      </c>
      <c r="O87" s="49">
        <v>6.49</v>
      </c>
      <c r="P87" s="49">
        <v>25.47</v>
      </c>
      <c r="Q87" s="51">
        <v>5104</v>
      </c>
      <c r="R87" s="49" t="s">
        <v>71</v>
      </c>
      <c r="S87" s="51">
        <f>((100-N87)/(100-O87))*Q87</f>
        <v>4830.5421880012827</v>
      </c>
      <c r="T87" s="49">
        <f>N87-O87</f>
        <v>5.01</v>
      </c>
      <c r="U87" s="52"/>
      <c r="V87" s="49">
        <v>16.47</v>
      </c>
      <c r="W87" s="49">
        <v>6.09</v>
      </c>
      <c r="X87" s="49">
        <v>27.56</v>
      </c>
      <c r="Y87" s="44">
        <v>4889</v>
      </c>
      <c r="Z87" s="44" t="s">
        <v>68</v>
      </c>
      <c r="AA87" s="51">
        <f>((100-V87)/(100-W87))*Y87</f>
        <v>4348.6121818762649</v>
      </c>
      <c r="AB87" s="49">
        <f>V87-W87</f>
        <v>10.379999999999999</v>
      </c>
      <c r="AC87" s="51">
        <f>Y87-Q87</f>
        <v>-215</v>
      </c>
      <c r="AD87" s="53"/>
      <c r="AE87" s="54">
        <f>Y87-Q87</f>
        <v>-215</v>
      </c>
      <c r="AF87" s="53"/>
      <c r="AG87" s="52"/>
    </row>
    <row r="88" spans="1:33" ht="43.95" customHeight="1">
      <c r="A88" s="44">
        <v>22</v>
      </c>
      <c r="B88" s="45" t="s">
        <v>39</v>
      </c>
      <c r="C88" s="46">
        <v>19</v>
      </c>
      <c r="D88" s="59" t="s">
        <v>81</v>
      </c>
      <c r="E88" s="44" t="s">
        <v>68</v>
      </c>
      <c r="F88" s="46">
        <v>59</v>
      </c>
      <c r="G88" s="47">
        <v>161009071</v>
      </c>
      <c r="H88" s="47" t="s">
        <v>39</v>
      </c>
      <c r="I88" s="75">
        <v>3720.64</v>
      </c>
      <c r="J88" s="75">
        <v>1197.02</v>
      </c>
      <c r="K88" s="75">
        <v>1167.96</v>
      </c>
      <c r="L88" s="75">
        <v>3691.58</v>
      </c>
      <c r="M88" s="50"/>
      <c r="N88" s="49">
        <v>15.09</v>
      </c>
      <c r="O88" s="49">
        <v>8.8000000000000007</v>
      </c>
      <c r="P88" s="49">
        <v>32.96</v>
      </c>
      <c r="Q88" s="51">
        <v>4126</v>
      </c>
      <c r="R88" s="49" t="s">
        <v>34</v>
      </c>
      <c r="S88" s="51">
        <f>((100-N88)/(100-O88))*Q88</f>
        <v>3841.4326754385961</v>
      </c>
      <c r="T88" s="49">
        <f>N88-O88</f>
        <v>6.2899999999999991</v>
      </c>
      <c r="U88" s="52"/>
      <c r="V88" s="49">
        <v>17.309999999999999</v>
      </c>
      <c r="W88" s="49">
        <v>8.42</v>
      </c>
      <c r="X88" s="49">
        <v>27.08</v>
      </c>
      <c r="Y88" s="44">
        <v>4750</v>
      </c>
      <c r="Z88" s="44" t="s">
        <v>68</v>
      </c>
      <c r="AA88" s="51">
        <f>((100-V88)/(100-W88))*Y88</f>
        <v>4288.9004149377597</v>
      </c>
      <c r="AB88" s="49">
        <f>V88-W88</f>
        <v>8.8899999999999988</v>
      </c>
      <c r="AC88" s="51">
        <f>Y88-Q88</f>
        <v>624</v>
      </c>
      <c r="AD88" s="53"/>
      <c r="AE88" s="54"/>
      <c r="AF88" s="53"/>
      <c r="AG88" s="52"/>
    </row>
    <row r="89" spans="1:33" ht="43.95" customHeight="1">
      <c r="A89" s="44">
        <v>38</v>
      </c>
      <c r="B89" s="45" t="s">
        <v>67</v>
      </c>
      <c r="C89" s="46">
        <v>33</v>
      </c>
      <c r="D89" s="47" t="s">
        <v>81</v>
      </c>
      <c r="E89" s="44" t="s">
        <v>68</v>
      </c>
      <c r="F89" s="48">
        <v>59</v>
      </c>
      <c r="G89" s="47">
        <v>161009081</v>
      </c>
      <c r="H89" s="47" t="s">
        <v>64</v>
      </c>
      <c r="I89" s="60">
        <v>3837.31</v>
      </c>
      <c r="J89" s="60">
        <v>2499.2600000000002</v>
      </c>
      <c r="K89" s="60">
        <v>2499.2600000000002</v>
      </c>
      <c r="L89" s="60">
        <v>3806.99</v>
      </c>
      <c r="M89" s="50"/>
      <c r="N89" s="49">
        <v>13.81</v>
      </c>
      <c r="O89" s="49">
        <v>8.15</v>
      </c>
      <c r="P89" s="49">
        <v>27.75</v>
      </c>
      <c r="Q89" s="51">
        <v>4674</v>
      </c>
      <c r="R89" s="49" t="s">
        <v>68</v>
      </c>
      <c r="S89" s="51">
        <f>((100-N89)/(100-O89))*Q89</f>
        <v>4385.9777898747961</v>
      </c>
      <c r="T89" s="49">
        <f>N89-O89</f>
        <v>5.66</v>
      </c>
      <c r="U89" s="52"/>
      <c r="V89" s="49">
        <v>17.7</v>
      </c>
      <c r="W89" s="49">
        <v>8.14</v>
      </c>
      <c r="X89" s="49">
        <v>26.13</v>
      </c>
      <c r="Y89" s="44">
        <v>4858</v>
      </c>
      <c r="Z89" s="44" t="s">
        <v>68</v>
      </c>
      <c r="AA89" s="51">
        <f>((100-V89)/(100-W89))*Y89</f>
        <v>4352.4210755497497</v>
      </c>
      <c r="AB89" s="49">
        <f>V89-W89</f>
        <v>9.5599999999999987</v>
      </c>
      <c r="AC89" s="51"/>
      <c r="AD89" s="53"/>
      <c r="AE89" s="54"/>
      <c r="AF89" s="53"/>
      <c r="AG89" s="52"/>
    </row>
    <row r="90" spans="1:33" ht="43.95" customHeight="1">
      <c r="A90" s="44">
        <v>49</v>
      </c>
      <c r="B90" s="45" t="s">
        <v>59</v>
      </c>
      <c r="C90" s="44">
        <v>42</v>
      </c>
      <c r="D90" s="59" t="s">
        <v>81</v>
      </c>
      <c r="E90" s="53" t="s">
        <v>68</v>
      </c>
      <c r="F90" s="65">
        <v>57</v>
      </c>
      <c r="G90" s="47">
        <v>161009094</v>
      </c>
      <c r="H90" s="47" t="s">
        <v>70</v>
      </c>
      <c r="I90" s="60">
        <v>3943.62</v>
      </c>
      <c r="J90" s="60">
        <v>2658.21</v>
      </c>
      <c r="K90" s="60">
        <v>2658.21</v>
      </c>
      <c r="L90" s="60">
        <v>3912.45</v>
      </c>
      <c r="M90" s="50"/>
      <c r="N90" s="49">
        <v>13.84</v>
      </c>
      <c r="O90" s="49">
        <v>7.39</v>
      </c>
      <c r="P90" s="49">
        <v>25.33</v>
      </c>
      <c r="Q90" s="51">
        <v>5042</v>
      </c>
      <c r="R90" s="49" t="s">
        <v>71</v>
      </c>
      <c r="S90" s="51">
        <f>((100-N90)/(100-O90))*Q90</f>
        <v>4690.8402980239716</v>
      </c>
      <c r="T90" s="49">
        <f>N90-O90</f>
        <v>6.45</v>
      </c>
      <c r="U90" s="52"/>
      <c r="V90" s="49">
        <v>18.100000000000001</v>
      </c>
      <c r="W90" s="49">
        <v>7.5</v>
      </c>
      <c r="X90" s="49">
        <v>26.92</v>
      </c>
      <c r="Y90" s="44">
        <v>4827</v>
      </c>
      <c r="Z90" s="44" t="s">
        <v>68</v>
      </c>
      <c r="AA90" s="51">
        <f>((100-V90)/(100-W90))*Y90</f>
        <v>4273.8518918918926</v>
      </c>
      <c r="AB90" s="49">
        <f>V90-W90</f>
        <v>10.600000000000001</v>
      </c>
      <c r="AC90" s="51"/>
      <c r="AD90" s="53"/>
      <c r="AE90" s="54"/>
      <c r="AF90" s="53"/>
      <c r="AG90" s="52"/>
    </row>
    <row r="91" spans="1:33" ht="43.95" customHeight="1">
      <c r="A91" s="46">
        <v>60</v>
      </c>
      <c r="B91" s="45" t="s">
        <v>49</v>
      </c>
      <c r="C91" s="46">
        <v>51</v>
      </c>
      <c r="D91" s="47" t="s">
        <v>81</v>
      </c>
      <c r="E91" s="46" t="s">
        <v>68</v>
      </c>
      <c r="F91" s="48">
        <v>58</v>
      </c>
      <c r="G91" s="47">
        <v>161009106</v>
      </c>
      <c r="H91" s="47" t="s">
        <v>61</v>
      </c>
      <c r="I91" s="60">
        <v>3988.75</v>
      </c>
      <c r="J91" s="60">
        <v>2724.26</v>
      </c>
      <c r="K91" s="60">
        <v>2724.26</v>
      </c>
      <c r="L91" s="60">
        <v>3957.7</v>
      </c>
      <c r="M91" s="50"/>
      <c r="N91" s="49">
        <v>14.53</v>
      </c>
      <c r="O91" s="49">
        <v>8.99</v>
      </c>
      <c r="P91" s="49">
        <v>33.090000000000003</v>
      </c>
      <c r="Q91" s="51">
        <v>4089</v>
      </c>
      <c r="R91" s="49" t="s">
        <v>34</v>
      </c>
      <c r="S91" s="51">
        <f>((100-N91)/(100-O91))*Q91</f>
        <v>3840.0926271838257</v>
      </c>
      <c r="T91" s="49">
        <f>N91-O91</f>
        <v>5.5399999999999991</v>
      </c>
      <c r="U91" s="52"/>
      <c r="V91" s="49">
        <v>16.510000000000002</v>
      </c>
      <c r="W91" s="49">
        <v>9.42</v>
      </c>
      <c r="X91" s="49">
        <v>31.62</v>
      </c>
      <c r="Y91" s="44">
        <v>4185</v>
      </c>
      <c r="Z91" s="44" t="s">
        <v>34</v>
      </c>
      <c r="AA91" s="51">
        <f>((100-V91)/(100-W91))*Y91</f>
        <v>3857.4260322366968</v>
      </c>
      <c r="AB91" s="49">
        <f>V91-W91</f>
        <v>7.0900000000000016</v>
      </c>
      <c r="AC91" s="51"/>
      <c r="AD91" s="53"/>
      <c r="AE91" s="54"/>
      <c r="AF91" s="53"/>
      <c r="AG91" s="52"/>
    </row>
    <row r="92" spans="1:33" ht="43.95" customHeight="1">
      <c r="A92" s="46"/>
      <c r="B92" s="45"/>
      <c r="C92" s="46"/>
      <c r="D92" s="55" t="s">
        <v>81</v>
      </c>
      <c r="E92" s="55" t="s">
        <v>68</v>
      </c>
      <c r="F92" s="48"/>
      <c r="G92" s="47"/>
      <c r="H92" s="47"/>
      <c r="I92" s="60"/>
      <c r="J92" s="64">
        <f>SUM(J87:J91)</f>
        <v>11931.85</v>
      </c>
      <c r="K92" s="64">
        <f>SUM(K87:K91)</f>
        <v>11902.789999999999</v>
      </c>
      <c r="L92" s="60"/>
      <c r="M92" s="50"/>
      <c r="N92" s="57">
        <f>SUMPRODUCT(N87:N91,$K87:$K91)/$K92</f>
        <v>13.553382963154021</v>
      </c>
      <c r="O92" s="57">
        <f t="shared" ref="O92:T92" si="27">SUMPRODUCT(O87:O91,$K87:$K91)/$K92</f>
        <v>7.8384063988359038</v>
      </c>
      <c r="P92" s="57">
        <f t="shared" si="27"/>
        <v>28.396460518920357</v>
      </c>
      <c r="Q92" s="58">
        <f t="shared" si="27"/>
        <v>4671.5904892886465</v>
      </c>
      <c r="R92" s="56" t="str">
        <f>IF(Q92&gt;5200,"G7",IF(Q92&gt;4900,"G8",IF(Q92&gt;4600,"G9",IF(Q92&gt;4300,"G10",IF(Q92&gt;4000,"G11",IF(Q92&gt;3700,"G12",IF(Q92&gt;3400,"G13",IF(Q92&gt;3100,"G14",IF(Q92&gt;2800,"G15",IF(Q92&gt;2500,"G16",IF(Q92&gt;2200,"G17")))))))))))</f>
        <v>G9</v>
      </c>
      <c r="S92" s="58">
        <f t="shared" si="27"/>
        <v>4382.2505315523777</v>
      </c>
      <c r="T92" s="57">
        <f t="shared" si="27"/>
        <v>5.7149765643181132</v>
      </c>
      <c r="U92" s="52"/>
      <c r="V92" s="57">
        <f>SUMPRODUCT(V87:V91,$J87:$J91)/$J92</f>
        <v>17.184175865435787</v>
      </c>
      <c r="W92" s="57">
        <f t="shared" ref="W92:AB92" si="28">SUMPRODUCT(W87:W91,$J87:$J91)/$J92</f>
        <v>7.8275680636280205</v>
      </c>
      <c r="X92" s="57">
        <f t="shared" si="28"/>
        <v>27.99670761868445</v>
      </c>
      <c r="Y92" s="58">
        <f t="shared" si="28"/>
        <v>4694.0133969166554</v>
      </c>
      <c r="Z92" s="56" t="str">
        <f>IF(Y92&gt;5200,"G7",IF(Y92&gt;4900,"G8",IF(Y92&gt;4600,"G9",IF(Y92&gt;4300,"G10",IF(Y92&gt;4000,"G11",IF(Y92&gt;3700,"G12",IF(Y92&gt;3400,"G13",IF(Y92&gt;3100,"G14",IF(Y92&gt;2800,"G15",IF(Y92&gt;2500,"G16",IF(Y92&gt;2200,"G17")))))))))))</f>
        <v>G9</v>
      </c>
      <c r="AA92" s="58">
        <f t="shared" si="28"/>
        <v>4214.6175294028608</v>
      </c>
      <c r="AB92" s="57">
        <f t="shared" si="28"/>
        <v>9.3566078018077672</v>
      </c>
      <c r="AC92" s="51"/>
      <c r="AD92" s="53"/>
      <c r="AE92" s="54"/>
      <c r="AF92" s="53"/>
      <c r="AG92" s="52"/>
    </row>
    <row r="93" spans="1:33" ht="43.95" customHeight="1">
      <c r="A93" s="46"/>
      <c r="B93" s="45"/>
      <c r="C93" s="46"/>
      <c r="D93" s="47"/>
      <c r="E93" s="46"/>
      <c r="F93" s="48"/>
      <c r="G93" s="47"/>
      <c r="H93" s="47"/>
      <c r="I93" s="60"/>
      <c r="J93" s="60"/>
      <c r="K93" s="60"/>
      <c r="L93" s="60"/>
      <c r="M93" s="50"/>
      <c r="N93" s="49"/>
      <c r="O93" s="49"/>
      <c r="P93" s="49"/>
      <c r="Q93" s="51"/>
      <c r="R93" s="49"/>
      <c r="S93" s="51"/>
      <c r="T93" s="49"/>
      <c r="U93" s="52"/>
      <c r="V93" s="49"/>
      <c r="W93" s="49"/>
      <c r="X93" s="49"/>
      <c r="Y93" s="44"/>
      <c r="Z93" s="44"/>
      <c r="AA93" s="51"/>
      <c r="AB93" s="49"/>
      <c r="AC93" s="51"/>
      <c r="AD93" s="53"/>
      <c r="AE93" s="54"/>
      <c r="AF93" s="53"/>
      <c r="AG93" s="52"/>
    </row>
    <row r="94" spans="1:33" ht="43.95" customHeight="1">
      <c r="A94" s="46"/>
      <c r="B94" s="45"/>
      <c r="C94" s="46"/>
      <c r="D94" s="47"/>
      <c r="E94" s="46"/>
      <c r="F94" s="48"/>
      <c r="G94" s="47"/>
      <c r="H94" s="47"/>
      <c r="I94" s="60"/>
      <c r="J94" s="60"/>
      <c r="K94" s="60"/>
      <c r="L94" s="60"/>
      <c r="M94" s="50"/>
      <c r="N94" s="49"/>
      <c r="O94" s="49"/>
      <c r="P94" s="49"/>
      <c r="Q94" s="51"/>
      <c r="R94" s="49"/>
      <c r="S94" s="51"/>
      <c r="T94" s="49"/>
      <c r="U94" s="52"/>
      <c r="V94" s="49"/>
      <c r="W94" s="49"/>
      <c r="X94" s="49"/>
      <c r="Y94" s="44"/>
      <c r="Z94" s="44"/>
      <c r="AA94" s="51"/>
      <c r="AB94" s="49"/>
      <c r="AC94" s="51"/>
      <c r="AD94" s="53"/>
      <c r="AE94" s="54"/>
      <c r="AF94" s="53"/>
      <c r="AG94" s="52"/>
    </row>
    <row r="95" spans="1:33" ht="43.95" customHeight="1">
      <c r="A95" s="44">
        <v>2</v>
      </c>
      <c r="B95" s="45" t="s">
        <v>55</v>
      </c>
      <c r="C95" s="44">
        <v>2</v>
      </c>
      <c r="D95" s="47" t="s">
        <v>82</v>
      </c>
      <c r="E95" s="44" t="s">
        <v>31</v>
      </c>
      <c r="F95" s="48">
        <v>56</v>
      </c>
      <c r="G95" s="47">
        <v>161004054</v>
      </c>
      <c r="H95" s="47" t="s">
        <v>46</v>
      </c>
      <c r="I95" s="60">
        <v>3967.78</v>
      </c>
      <c r="J95" s="60">
        <v>3967.78</v>
      </c>
      <c r="K95" s="60">
        <v>3936.86</v>
      </c>
      <c r="L95" s="60">
        <v>3936.86</v>
      </c>
      <c r="M95" s="50"/>
      <c r="N95" s="49">
        <v>7.43</v>
      </c>
      <c r="O95" s="49">
        <v>5.13</v>
      </c>
      <c r="P95" s="49">
        <v>44.29</v>
      </c>
      <c r="Q95" s="51">
        <v>3597</v>
      </c>
      <c r="R95" s="49" t="s">
        <v>33</v>
      </c>
      <c r="S95" s="51">
        <f t="shared" ref="S95:S103" si="29">((100-N95)/(100-O95))*Q95</f>
        <v>3509.7954042373772</v>
      </c>
      <c r="T95" s="49">
        <f t="shared" ref="T95:T103" si="30">N95-O95</f>
        <v>2.2999999999999998</v>
      </c>
      <c r="U95" s="52"/>
      <c r="V95" s="49">
        <v>13.58</v>
      </c>
      <c r="W95" s="49">
        <v>6.48</v>
      </c>
      <c r="X95" s="49">
        <v>31.51</v>
      </c>
      <c r="Y95" s="44">
        <v>4618</v>
      </c>
      <c r="Z95" s="44" t="s">
        <v>68</v>
      </c>
      <c r="AA95" s="51">
        <f t="shared" ref="AA95:AA103" si="31">((100-V95)/(100-W95))*Y95</f>
        <v>4267.4033361847733</v>
      </c>
      <c r="AB95" s="49">
        <f t="shared" ref="AB95:AB103" si="32">V95-W95</f>
        <v>7.1</v>
      </c>
      <c r="AC95" s="51">
        <f>Y95-Q95</f>
        <v>1021</v>
      </c>
      <c r="AD95" s="53"/>
      <c r="AE95" s="54">
        <f>Y95-Q95</f>
        <v>1021</v>
      </c>
      <c r="AF95" s="53"/>
      <c r="AG95" s="52"/>
    </row>
    <row r="96" spans="1:33" ht="43.95" customHeight="1">
      <c r="A96" s="44">
        <v>24</v>
      </c>
      <c r="B96" s="45" t="s">
        <v>57</v>
      </c>
      <c r="C96" s="46">
        <v>20</v>
      </c>
      <c r="D96" s="47" t="s">
        <v>82</v>
      </c>
      <c r="E96" s="44" t="s">
        <v>31</v>
      </c>
      <c r="F96" s="48">
        <v>59</v>
      </c>
      <c r="G96" s="47">
        <v>161004062</v>
      </c>
      <c r="H96" s="47" t="s">
        <v>39</v>
      </c>
      <c r="I96" s="49">
        <v>3975.44</v>
      </c>
      <c r="J96" s="49">
        <v>3975.44</v>
      </c>
      <c r="K96" s="49">
        <v>3944.4</v>
      </c>
      <c r="L96" s="49">
        <v>3944.4</v>
      </c>
      <c r="M96" s="50"/>
      <c r="N96" s="49">
        <v>9.89</v>
      </c>
      <c r="O96" s="49">
        <v>7.69</v>
      </c>
      <c r="P96" s="49">
        <v>35.85</v>
      </c>
      <c r="Q96" s="51">
        <v>3978</v>
      </c>
      <c r="R96" s="49" t="s">
        <v>37</v>
      </c>
      <c r="S96" s="51">
        <f t="shared" si="29"/>
        <v>3883.1933701657458</v>
      </c>
      <c r="T96" s="49">
        <f t="shared" si="30"/>
        <v>2.2000000000000002</v>
      </c>
      <c r="U96" s="52"/>
      <c r="V96" s="49">
        <v>12.24</v>
      </c>
      <c r="W96" s="49">
        <v>6.83</v>
      </c>
      <c r="X96" s="49">
        <v>30.01</v>
      </c>
      <c r="Y96" s="44">
        <v>4733</v>
      </c>
      <c r="Z96" s="44" t="s">
        <v>68</v>
      </c>
      <c r="AA96" s="51">
        <f t="shared" si="31"/>
        <v>4458.1740903724376</v>
      </c>
      <c r="AB96" s="49">
        <f t="shared" si="32"/>
        <v>5.41</v>
      </c>
      <c r="AC96" s="51">
        <f>Y96-Q96</f>
        <v>755</v>
      </c>
      <c r="AD96" s="53"/>
      <c r="AE96" s="54"/>
      <c r="AF96" s="53"/>
      <c r="AG96" s="52"/>
    </row>
    <row r="97" spans="1:33" ht="43.95" customHeight="1">
      <c r="A97" s="44">
        <v>32</v>
      </c>
      <c r="B97" s="45" t="s">
        <v>40</v>
      </c>
      <c r="C97" s="46">
        <v>27</v>
      </c>
      <c r="D97" s="47" t="s">
        <v>82</v>
      </c>
      <c r="E97" s="44" t="s">
        <v>31</v>
      </c>
      <c r="F97" s="48">
        <v>58</v>
      </c>
      <c r="G97" s="47">
        <v>161004065</v>
      </c>
      <c r="H97" s="47" t="s">
        <v>29</v>
      </c>
      <c r="I97" s="49">
        <v>3884.49</v>
      </c>
      <c r="J97" s="49">
        <v>3884.49</v>
      </c>
      <c r="K97" s="49">
        <v>3852.6</v>
      </c>
      <c r="L97" s="49">
        <v>3852.6</v>
      </c>
      <c r="M97" s="50"/>
      <c r="N97" s="49">
        <v>12.48</v>
      </c>
      <c r="O97" s="49">
        <v>5.46</v>
      </c>
      <c r="P97" s="49">
        <v>45.72</v>
      </c>
      <c r="Q97" s="51">
        <v>3439</v>
      </c>
      <c r="R97" s="49" t="s">
        <v>33</v>
      </c>
      <c r="S97" s="51">
        <f t="shared" si="29"/>
        <v>3183.6395176644801</v>
      </c>
      <c r="T97" s="49">
        <f t="shared" si="30"/>
        <v>7.0200000000000005</v>
      </c>
      <c r="U97" s="52"/>
      <c r="V97" s="49">
        <v>12.08</v>
      </c>
      <c r="W97" s="49">
        <v>6.14</v>
      </c>
      <c r="X97" s="49">
        <v>31.33</v>
      </c>
      <c r="Y97" s="44">
        <v>4667</v>
      </c>
      <c r="Z97" s="44" t="s">
        <v>68</v>
      </c>
      <c r="AA97" s="51">
        <f t="shared" si="31"/>
        <v>4371.6454293628813</v>
      </c>
      <c r="AB97" s="49">
        <f t="shared" si="32"/>
        <v>5.94</v>
      </c>
      <c r="AC97" s="51"/>
      <c r="AD97" s="53"/>
      <c r="AE97" s="54"/>
      <c r="AF97" s="53"/>
      <c r="AG97" s="52"/>
    </row>
    <row r="98" spans="1:33" ht="43.95" customHeight="1">
      <c r="A98" s="44">
        <v>48</v>
      </c>
      <c r="B98" s="45" t="s">
        <v>70</v>
      </c>
      <c r="C98" s="44">
        <v>41</v>
      </c>
      <c r="D98" s="59" t="s">
        <v>82</v>
      </c>
      <c r="E98" s="53" t="s">
        <v>31</v>
      </c>
      <c r="F98" s="65">
        <v>59</v>
      </c>
      <c r="G98" s="47">
        <v>161004075</v>
      </c>
      <c r="H98" s="47" t="s">
        <v>69</v>
      </c>
      <c r="I98" s="60">
        <v>4013.79</v>
      </c>
      <c r="J98" s="60">
        <v>4013.79</v>
      </c>
      <c r="K98" s="60">
        <v>3982.1</v>
      </c>
      <c r="L98" s="60">
        <v>3982.1</v>
      </c>
      <c r="M98" s="50"/>
      <c r="N98" s="49">
        <v>10.63</v>
      </c>
      <c r="O98" s="49">
        <v>7.71</v>
      </c>
      <c r="P98" s="49">
        <v>36.36</v>
      </c>
      <c r="Q98" s="51">
        <v>3992</v>
      </c>
      <c r="R98" s="49" t="s">
        <v>37</v>
      </c>
      <c r="S98" s="51">
        <f t="shared" si="29"/>
        <v>3865.6955249756202</v>
      </c>
      <c r="T98" s="49">
        <f t="shared" si="30"/>
        <v>2.9200000000000008</v>
      </c>
      <c r="U98" s="52"/>
      <c r="V98" s="49">
        <v>12.05</v>
      </c>
      <c r="W98" s="49">
        <v>6.55</v>
      </c>
      <c r="X98" s="49">
        <v>34.020000000000003</v>
      </c>
      <c r="Y98" s="44">
        <v>4415</v>
      </c>
      <c r="Z98" s="44" t="s">
        <v>31</v>
      </c>
      <c r="AA98" s="51">
        <f t="shared" si="31"/>
        <v>4155.1551631888715</v>
      </c>
      <c r="AB98" s="49">
        <f t="shared" si="32"/>
        <v>5.5000000000000009</v>
      </c>
      <c r="AC98" s="51"/>
      <c r="AD98" s="53"/>
      <c r="AE98" s="54"/>
      <c r="AF98" s="53"/>
      <c r="AG98" s="52"/>
    </row>
    <row r="99" spans="1:33" ht="43.95" customHeight="1">
      <c r="A99" s="44">
        <v>54</v>
      </c>
      <c r="B99" s="45" t="s">
        <v>53</v>
      </c>
      <c r="C99" s="44">
        <v>45</v>
      </c>
      <c r="D99" s="47" t="s">
        <v>82</v>
      </c>
      <c r="E99" s="44" t="s">
        <v>31</v>
      </c>
      <c r="F99" s="48">
        <v>59</v>
      </c>
      <c r="G99" s="47">
        <v>161004076</v>
      </c>
      <c r="H99" s="47" t="s">
        <v>58</v>
      </c>
      <c r="I99" s="60">
        <v>4080.76</v>
      </c>
      <c r="J99" s="60">
        <v>4080.76</v>
      </c>
      <c r="K99" s="60">
        <v>4048.95</v>
      </c>
      <c r="L99" s="60">
        <v>4048.95</v>
      </c>
      <c r="M99" s="50"/>
      <c r="N99" s="49">
        <v>9.7899999999999991</v>
      </c>
      <c r="O99" s="49">
        <v>6.06</v>
      </c>
      <c r="P99" s="49">
        <v>42.16</v>
      </c>
      <c r="Q99" s="51">
        <v>3714</v>
      </c>
      <c r="R99" s="49" t="s">
        <v>37</v>
      </c>
      <c r="S99" s="51">
        <f t="shared" si="29"/>
        <v>3566.5311901213545</v>
      </c>
      <c r="T99" s="49">
        <f t="shared" si="30"/>
        <v>3.7299999999999995</v>
      </c>
      <c r="U99" s="52"/>
      <c r="V99" s="49">
        <v>11.16</v>
      </c>
      <c r="W99" s="49">
        <v>7.08</v>
      </c>
      <c r="X99" s="49">
        <v>32.74</v>
      </c>
      <c r="Y99" s="44">
        <v>4462</v>
      </c>
      <c r="Z99" s="44" t="s">
        <v>31</v>
      </c>
      <c r="AA99" s="51">
        <f t="shared" si="31"/>
        <v>4266.0792079207922</v>
      </c>
      <c r="AB99" s="49">
        <f t="shared" si="32"/>
        <v>4.08</v>
      </c>
      <c r="AC99" s="51"/>
      <c r="AD99" s="53"/>
      <c r="AE99" s="54"/>
      <c r="AF99" s="53"/>
      <c r="AG99" s="52"/>
    </row>
    <row r="100" spans="1:33" ht="43.95" customHeight="1">
      <c r="A100" s="44">
        <v>55</v>
      </c>
      <c r="B100" s="45" t="s">
        <v>60</v>
      </c>
      <c r="C100" s="44">
        <v>46</v>
      </c>
      <c r="D100" s="47" t="s">
        <v>82</v>
      </c>
      <c r="E100" s="44" t="s">
        <v>31</v>
      </c>
      <c r="F100" s="48">
        <v>58</v>
      </c>
      <c r="G100" s="47">
        <v>161004077</v>
      </c>
      <c r="H100" s="47" t="s">
        <v>53</v>
      </c>
      <c r="I100" s="60">
        <v>3962.83</v>
      </c>
      <c r="J100" s="60">
        <v>3962.83</v>
      </c>
      <c r="K100" s="60">
        <v>3931.5</v>
      </c>
      <c r="L100" s="60">
        <v>3931.5</v>
      </c>
      <c r="M100" s="50"/>
      <c r="N100" s="49">
        <v>11.86</v>
      </c>
      <c r="O100" s="49">
        <v>5.75</v>
      </c>
      <c r="P100" s="49">
        <v>43.18</v>
      </c>
      <c r="Q100" s="51">
        <v>3684</v>
      </c>
      <c r="R100" s="49" t="s">
        <v>33</v>
      </c>
      <c r="S100" s="51">
        <f t="shared" si="29"/>
        <v>3445.175172413793</v>
      </c>
      <c r="T100" s="49">
        <f t="shared" si="30"/>
        <v>6.1099999999999994</v>
      </c>
      <c r="U100" s="52"/>
      <c r="V100" s="49">
        <v>13.88</v>
      </c>
      <c r="W100" s="49">
        <v>7.2</v>
      </c>
      <c r="X100" s="49">
        <v>30.31</v>
      </c>
      <c r="Y100" s="44">
        <v>4684</v>
      </c>
      <c r="Z100" s="44" t="s">
        <v>68</v>
      </c>
      <c r="AA100" s="51">
        <f t="shared" si="31"/>
        <v>4346.8327586206897</v>
      </c>
      <c r="AB100" s="49">
        <f t="shared" si="32"/>
        <v>6.6800000000000006</v>
      </c>
      <c r="AC100" s="51"/>
      <c r="AD100" s="53"/>
      <c r="AE100" s="54"/>
      <c r="AF100" s="53"/>
      <c r="AG100" s="52"/>
    </row>
    <row r="101" spans="1:33" ht="43.95" customHeight="1">
      <c r="A101" s="46">
        <v>58</v>
      </c>
      <c r="B101" s="45" t="s">
        <v>51</v>
      </c>
      <c r="C101" s="46">
        <v>49</v>
      </c>
      <c r="D101" s="47" t="s">
        <v>82</v>
      </c>
      <c r="E101" s="44" t="s">
        <v>31</v>
      </c>
      <c r="F101" s="48">
        <v>56</v>
      </c>
      <c r="G101" s="47">
        <v>161004080</v>
      </c>
      <c r="H101" s="47" t="s">
        <v>51</v>
      </c>
      <c r="I101" s="60">
        <v>3947.97</v>
      </c>
      <c r="J101" s="60">
        <v>3947.97</v>
      </c>
      <c r="K101" s="60">
        <v>3917.2</v>
      </c>
      <c r="L101" s="60">
        <v>3917.2</v>
      </c>
      <c r="M101" s="50"/>
      <c r="N101" s="49">
        <v>11.7</v>
      </c>
      <c r="O101" s="49">
        <v>6.02</v>
      </c>
      <c r="P101" s="49">
        <v>45.19</v>
      </c>
      <c r="Q101" s="51">
        <v>3414</v>
      </c>
      <c r="R101" s="49" t="s">
        <v>33</v>
      </c>
      <c r="S101" s="51">
        <f t="shared" si="29"/>
        <v>3207.6633326239621</v>
      </c>
      <c r="T101" s="49">
        <f t="shared" si="30"/>
        <v>5.68</v>
      </c>
      <c r="U101" s="52"/>
      <c r="V101" s="49">
        <v>8.77</v>
      </c>
      <c r="W101" s="49">
        <v>6.06</v>
      </c>
      <c r="X101" s="49">
        <v>34.14</v>
      </c>
      <c r="Y101" s="44">
        <v>4440</v>
      </c>
      <c r="Z101" s="44" t="s">
        <v>31</v>
      </c>
      <c r="AA101" s="51">
        <f t="shared" si="31"/>
        <v>4311.9139876516929</v>
      </c>
      <c r="AB101" s="49">
        <f t="shared" si="32"/>
        <v>2.71</v>
      </c>
      <c r="AC101" s="51"/>
      <c r="AD101" s="53"/>
      <c r="AE101" s="54"/>
      <c r="AF101" s="53"/>
      <c r="AG101" s="52"/>
    </row>
    <row r="102" spans="1:33" ht="43.95" customHeight="1">
      <c r="A102" s="46">
        <v>62</v>
      </c>
      <c r="B102" s="45" t="s">
        <v>49</v>
      </c>
      <c r="C102" s="46">
        <v>52</v>
      </c>
      <c r="D102" s="47" t="s">
        <v>82</v>
      </c>
      <c r="E102" s="46" t="s">
        <v>31</v>
      </c>
      <c r="F102" s="48">
        <v>58</v>
      </c>
      <c r="G102" s="47">
        <v>161004082</v>
      </c>
      <c r="H102" s="47" t="s">
        <v>61</v>
      </c>
      <c r="I102" s="60">
        <v>3982.73</v>
      </c>
      <c r="J102" s="60">
        <v>3982.73</v>
      </c>
      <c r="K102" s="60">
        <v>3951.2</v>
      </c>
      <c r="L102" s="60">
        <v>3951.2</v>
      </c>
      <c r="M102" s="50"/>
      <c r="N102" s="49">
        <v>15.52</v>
      </c>
      <c r="O102" s="49">
        <v>5.43</v>
      </c>
      <c r="P102" s="49">
        <v>45.64</v>
      </c>
      <c r="Q102" s="51">
        <v>3420</v>
      </c>
      <c r="R102" s="49" t="s">
        <v>33</v>
      </c>
      <c r="S102" s="51">
        <f t="shared" si="29"/>
        <v>3055.1083853230416</v>
      </c>
      <c r="T102" s="49">
        <f t="shared" si="30"/>
        <v>10.09</v>
      </c>
      <c r="U102" s="52"/>
      <c r="V102" s="49">
        <v>13.88</v>
      </c>
      <c r="W102" s="49">
        <v>7.31</v>
      </c>
      <c r="X102" s="49">
        <v>28.4</v>
      </c>
      <c r="Y102" s="44">
        <v>4839</v>
      </c>
      <c r="Z102" s="44" t="s">
        <v>68</v>
      </c>
      <c r="AA102" s="51">
        <f t="shared" si="31"/>
        <v>4496.00474700615</v>
      </c>
      <c r="AB102" s="49">
        <f t="shared" si="32"/>
        <v>6.5700000000000012</v>
      </c>
      <c r="AC102" s="51"/>
      <c r="AD102" s="53"/>
      <c r="AE102" s="54"/>
      <c r="AF102" s="53"/>
      <c r="AG102" s="52"/>
    </row>
    <row r="103" spans="1:33" ht="43.95" customHeight="1">
      <c r="A103" s="46">
        <v>65</v>
      </c>
      <c r="B103" s="45" t="s">
        <v>48</v>
      </c>
      <c r="C103" s="46">
        <v>55</v>
      </c>
      <c r="D103" s="47" t="s">
        <v>82</v>
      </c>
      <c r="E103" s="46" t="s">
        <v>31</v>
      </c>
      <c r="F103" s="48">
        <v>59</v>
      </c>
      <c r="G103" s="47">
        <v>151000045</v>
      </c>
      <c r="H103" s="47" t="s">
        <v>48</v>
      </c>
      <c r="I103" s="60">
        <v>4117.67</v>
      </c>
      <c r="J103" s="60">
        <v>4117.67</v>
      </c>
      <c r="K103" s="60">
        <v>4085.6</v>
      </c>
      <c r="L103" s="60">
        <v>4085.6</v>
      </c>
      <c r="M103" s="50"/>
      <c r="N103" s="49">
        <v>11.39</v>
      </c>
      <c r="O103" s="49">
        <v>6.19</v>
      </c>
      <c r="P103" s="49">
        <v>41.83</v>
      </c>
      <c r="Q103" s="51">
        <v>3769</v>
      </c>
      <c r="R103" s="49" t="s">
        <v>37</v>
      </c>
      <c r="S103" s="51">
        <f t="shared" si="29"/>
        <v>3560.0798422343032</v>
      </c>
      <c r="T103" s="49">
        <f t="shared" si="30"/>
        <v>5.2</v>
      </c>
      <c r="U103" s="52"/>
      <c r="V103" s="49">
        <v>13.25</v>
      </c>
      <c r="W103" s="49">
        <v>7.1</v>
      </c>
      <c r="X103" s="49">
        <v>33.619999999999997</v>
      </c>
      <c r="Y103" s="44">
        <v>4368</v>
      </c>
      <c r="Z103" s="44" t="s">
        <v>31</v>
      </c>
      <c r="AA103" s="51">
        <f t="shared" si="31"/>
        <v>4078.837459634015</v>
      </c>
      <c r="AB103" s="49">
        <f t="shared" si="32"/>
        <v>6.15</v>
      </c>
      <c r="AC103" s="51"/>
      <c r="AD103" s="53"/>
      <c r="AE103" s="54"/>
      <c r="AF103" s="53"/>
      <c r="AG103" s="52"/>
    </row>
    <row r="104" spans="1:33" ht="43.95" customHeight="1">
      <c r="A104" s="46"/>
      <c r="B104" s="45"/>
      <c r="C104" s="46"/>
      <c r="D104" s="55" t="s">
        <v>82</v>
      </c>
      <c r="E104" s="55" t="s">
        <v>31</v>
      </c>
      <c r="F104" s="48"/>
      <c r="G104" s="47"/>
      <c r="H104" s="47"/>
      <c r="I104" s="60"/>
      <c r="J104" s="64">
        <f>SUM(J95:J103)</f>
        <v>35933.460000000006</v>
      </c>
      <c r="K104" s="64">
        <f>SUM(K95:K103)</f>
        <v>35650.410000000003</v>
      </c>
      <c r="L104" s="60"/>
      <c r="M104" s="50"/>
      <c r="N104" s="57">
        <f>SUMPRODUCT(N95:N103,$K95:$K103)/$K104</f>
        <v>11.181549252869742</v>
      </c>
      <c r="O104" s="57">
        <f t="shared" ref="O104:T104" si="33">SUMPRODUCT(O95:O103,$K95:$K103)/$K104</f>
        <v>6.163600945963875</v>
      </c>
      <c r="P104" s="57">
        <f t="shared" si="33"/>
        <v>42.227224971606212</v>
      </c>
      <c r="Q104" s="58">
        <f t="shared" si="33"/>
        <v>3669.0697447799334</v>
      </c>
      <c r="R104" s="56" t="str">
        <f>IF(Q104&gt;5200,"G7",IF(Q104&gt;4900,"G8",IF(Q104&gt;4600,"G9",IF(Q104&gt;4300,"G10",IF(Q104&gt;4000,"G11",IF(Q104&gt;3700,"G12",IF(Q104&gt;3400,"G13",IF(Q104&gt;3100,"G14",IF(Q104&gt;2800,"G15",IF(Q104&gt;2500,"G16",IF(Q104&gt;2200,"G17")))))))))))</f>
        <v>G13</v>
      </c>
      <c r="S104" s="58">
        <f t="shared" si="33"/>
        <v>3477.1043231993531</v>
      </c>
      <c r="T104" s="57">
        <f t="shared" si="33"/>
        <v>5.0179483069058666</v>
      </c>
      <c r="U104" s="52"/>
      <c r="V104" s="57">
        <f>SUMPRODUCT(V95:V103,$J95:$J103)/$J104</f>
        <v>12.323921089146435</v>
      </c>
      <c r="W104" s="57">
        <f t="shared" ref="W104:AB104" si="34">SUMPRODUCT(W95:W103,$J95:$J103)/$J104</f>
        <v>6.7542238070032763</v>
      </c>
      <c r="X104" s="57">
        <f t="shared" si="34"/>
        <v>31.798347907493454</v>
      </c>
      <c r="Y104" s="58">
        <f t="shared" si="34"/>
        <v>4579.1974919754457</v>
      </c>
      <c r="Z104" s="56" t="str">
        <f>IF(Y104&gt;5200,"G7",IF(Y104&gt;4900,"G8",IF(Y104&gt;4600,"G9",IF(Y104&gt;4300,"G10",IF(Y104&gt;4000,"G11",IF(Y104&gt;3700,"G12",IF(Y104&gt;3400,"G13",IF(Y104&gt;3100,"G14",IF(Y104&gt;2800,"G15",IF(Y104&gt;2500,"G16",IF(Y104&gt;2200,"G17")))))))))))</f>
        <v>G10</v>
      </c>
      <c r="AA104" s="58">
        <f t="shared" si="34"/>
        <v>4304.4684746496159</v>
      </c>
      <c r="AB104" s="57">
        <f t="shared" si="34"/>
        <v>5.5696972821431601</v>
      </c>
      <c r="AC104" s="51"/>
      <c r="AD104" s="53"/>
      <c r="AE104" s="54"/>
      <c r="AF104" s="53"/>
      <c r="AG104" s="52"/>
    </row>
    <row r="105" spans="1:33" ht="43.95" customHeight="1">
      <c r="A105" s="46"/>
      <c r="B105" s="45"/>
      <c r="C105" s="46"/>
      <c r="D105" s="47"/>
      <c r="E105" s="46"/>
      <c r="F105" s="48"/>
      <c r="G105" s="47"/>
      <c r="H105" s="47"/>
      <c r="I105" s="60"/>
      <c r="J105" s="60"/>
      <c r="K105" s="60"/>
      <c r="L105" s="60"/>
      <c r="M105" s="50"/>
      <c r="N105" s="49"/>
      <c r="O105" s="49"/>
      <c r="P105" s="49"/>
      <c r="Q105" s="51"/>
      <c r="R105" s="49"/>
      <c r="S105" s="51"/>
      <c r="T105" s="49"/>
      <c r="U105" s="52"/>
      <c r="V105" s="49"/>
      <c r="W105" s="49"/>
      <c r="X105" s="49"/>
      <c r="Y105" s="44"/>
      <c r="Z105" s="44"/>
      <c r="AA105" s="51"/>
      <c r="AB105" s="49"/>
      <c r="AC105" s="51"/>
      <c r="AD105" s="53"/>
      <c r="AE105" s="54"/>
      <c r="AF105" s="53"/>
      <c r="AG105" s="52"/>
    </row>
    <row r="106" spans="1:33" ht="46.95" customHeight="1"/>
    <row r="107" spans="1:33" ht="46.95" customHeight="1"/>
    <row r="108" spans="1:33" ht="70.2" customHeight="1">
      <c r="A108" s="19" t="s">
        <v>4</v>
      </c>
      <c r="B108" s="20" t="s">
        <v>5</v>
      </c>
      <c r="C108" s="20" t="s">
        <v>6</v>
      </c>
      <c r="D108" s="20" t="s">
        <v>7</v>
      </c>
      <c r="E108" s="21" t="s">
        <v>8</v>
      </c>
      <c r="F108" s="20" t="s">
        <v>9</v>
      </c>
      <c r="G108" s="20" t="s">
        <v>10</v>
      </c>
      <c r="H108" s="20" t="s">
        <v>11</v>
      </c>
      <c r="I108" s="22" t="s">
        <v>12</v>
      </c>
      <c r="J108" s="23"/>
      <c r="K108" s="24"/>
      <c r="L108" s="20" t="s">
        <v>13</v>
      </c>
      <c r="M108" s="25"/>
      <c r="N108" s="26" t="s">
        <v>14</v>
      </c>
      <c r="O108" s="27" t="s">
        <v>15</v>
      </c>
      <c r="P108" s="27"/>
      <c r="Q108" s="27"/>
      <c r="R108" s="27"/>
      <c r="S108" s="28" t="s">
        <v>16</v>
      </c>
      <c r="T108" s="29" t="s">
        <v>17</v>
      </c>
      <c r="U108" s="30"/>
      <c r="V108" s="26" t="s">
        <v>14</v>
      </c>
      <c r="W108" s="27" t="s">
        <v>18</v>
      </c>
      <c r="X108" s="27"/>
      <c r="Y108" s="27"/>
      <c r="Z108" s="27"/>
      <c r="AA108" s="28" t="s">
        <v>16</v>
      </c>
      <c r="AB108" s="29" t="s">
        <v>17</v>
      </c>
      <c r="AC108" s="31" t="s">
        <v>19</v>
      </c>
      <c r="AD108" s="32" t="s">
        <v>20</v>
      </c>
      <c r="AE108" s="32" t="s">
        <v>21</v>
      </c>
      <c r="AF108" s="32" t="s">
        <v>22</v>
      </c>
      <c r="AG108" s="30"/>
    </row>
    <row r="109" spans="1:33" ht="87.6" customHeight="1">
      <c r="A109" s="33"/>
      <c r="B109" s="34"/>
      <c r="C109" s="34"/>
      <c r="D109" s="34"/>
      <c r="E109" s="35"/>
      <c r="F109" s="34"/>
      <c r="G109" s="34"/>
      <c r="H109" s="34"/>
      <c r="I109" s="36" t="s">
        <v>23</v>
      </c>
      <c r="J109" s="37" t="s">
        <v>24</v>
      </c>
      <c r="K109" s="38" t="s">
        <v>13</v>
      </c>
      <c r="L109" s="34"/>
      <c r="M109" s="39"/>
      <c r="N109" s="26"/>
      <c r="O109" s="36" t="s">
        <v>25</v>
      </c>
      <c r="P109" s="36" t="s">
        <v>26</v>
      </c>
      <c r="Q109" s="40" t="s">
        <v>27</v>
      </c>
      <c r="R109" s="41" t="s">
        <v>28</v>
      </c>
      <c r="S109" s="42"/>
      <c r="T109" s="29"/>
      <c r="U109" s="30"/>
      <c r="V109" s="26"/>
      <c r="W109" s="36" t="s">
        <v>25</v>
      </c>
      <c r="X109" s="36" t="s">
        <v>26</v>
      </c>
      <c r="Y109" s="43" t="s">
        <v>27</v>
      </c>
      <c r="Z109" s="41" t="s">
        <v>28</v>
      </c>
      <c r="AA109" s="42"/>
      <c r="AB109" s="29"/>
      <c r="AC109" s="31"/>
      <c r="AD109" s="32"/>
      <c r="AE109" s="32"/>
      <c r="AF109" s="32"/>
      <c r="AG109" s="30"/>
    </row>
    <row r="110" spans="1:33" ht="43.95" customHeight="1">
      <c r="A110" s="44"/>
      <c r="B110" s="45"/>
      <c r="C110" s="46">
        <v>1</v>
      </c>
      <c r="D110" s="78" t="s">
        <v>30</v>
      </c>
      <c r="E110" s="79" t="s">
        <v>31</v>
      </c>
      <c r="F110" s="48"/>
      <c r="G110" s="47"/>
      <c r="H110" s="47"/>
      <c r="I110" s="49"/>
      <c r="J110" s="49">
        <v>4013.64</v>
      </c>
      <c r="K110" s="49">
        <v>3982.3</v>
      </c>
      <c r="L110" s="49"/>
      <c r="M110" s="50"/>
      <c r="N110" s="49">
        <v>8.9700000000000006</v>
      </c>
      <c r="O110" s="49">
        <v>6.03</v>
      </c>
      <c r="P110" s="49">
        <v>43.75</v>
      </c>
      <c r="Q110" s="51">
        <v>3557</v>
      </c>
      <c r="R110" s="49" t="s">
        <v>33</v>
      </c>
      <c r="S110" s="51">
        <v>3445.7136320102163</v>
      </c>
      <c r="T110" s="49">
        <v>2.9400000000000004</v>
      </c>
      <c r="U110" s="52"/>
      <c r="V110" s="49">
        <v>11.78</v>
      </c>
      <c r="W110" s="49">
        <v>5.98</v>
      </c>
      <c r="X110" s="49">
        <v>36.56</v>
      </c>
      <c r="Y110" s="44">
        <v>4169</v>
      </c>
      <c r="Z110" s="44" t="s">
        <v>34</v>
      </c>
      <c r="AA110" s="51">
        <v>3911.8185492448415</v>
      </c>
      <c r="AB110" s="49">
        <v>5.7999999999999989</v>
      </c>
      <c r="AC110" s="51"/>
      <c r="AD110" s="53"/>
      <c r="AE110" s="54"/>
      <c r="AF110" s="53"/>
      <c r="AG110" s="52"/>
    </row>
    <row r="111" spans="1:33" ht="43.95" customHeight="1">
      <c r="A111" s="44"/>
      <c r="B111" s="45"/>
      <c r="C111" s="46">
        <v>2</v>
      </c>
      <c r="D111" s="80" t="s">
        <v>36</v>
      </c>
      <c r="E111" s="43" t="s">
        <v>37</v>
      </c>
      <c r="F111" s="48"/>
      <c r="G111" s="47"/>
      <c r="H111" s="47"/>
      <c r="I111" s="49"/>
      <c r="J111" s="49">
        <v>4287.87</v>
      </c>
      <c r="K111" s="49">
        <v>4195.93</v>
      </c>
      <c r="L111" s="49"/>
      <c r="M111" s="50"/>
      <c r="N111" s="49">
        <v>9.8877174309390288</v>
      </c>
      <c r="O111" s="49">
        <v>6.4141271422545181</v>
      </c>
      <c r="P111" s="49">
        <v>42.488535723903887</v>
      </c>
      <c r="Q111" s="51">
        <v>3619.171959494081</v>
      </c>
      <c r="R111" s="44" t="s">
        <v>33</v>
      </c>
      <c r="S111" s="51">
        <v>3485.4879786278152</v>
      </c>
      <c r="T111" s="49">
        <v>3.4735902886845103</v>
      </c>
      <c r="U111" s="52"/>
      <c r="V111" s="49">
        <v>13.186235356948789</v>
      </c>
      <c r="W111" s="49">
        <v>6.0871487241917324</v>
      </c>
      <c r="X111" s="49">
        <v>43.217777801099388</v>
      </c>
      <c r="Y111" s="51">
        <v>3529.6938876411837</v>
      </c>
      <c r="Z111" s="44" t="s">
        <v>33</v>
      </c>
      <c r="AA111" s="51">
        <v>3262.4039842452116</v>
      </c>
      <c r="AB111" s="49">
        <v>7.0990866327570581</v>
      </c>
      <c r="AC111" s="51"/>
      <c r="AD111" s="53"/>
      <c r="AE111" s="54"/>
      <c r="AF111" s="53"/>
      <c r="AG111" s="52"/>
    </row>
    <row r="112" spans="1:33" ht="43.95" customHeight="1">
      <c r="A112" s="44"/>
      <c r="B112" s="45"/>
      <c r="C112" s="46">
        <v>3</v>
      </c>
      <c r="D112" s="80" t="s">
        <v>41</v>
      </c>
      <c r="E112" s="79" t="s">
        <v>34</v>
      </c>
      <c r="F112" s="48"/>
      <c r="G112" s="47"/>
      <c r="H112" s="47"/>
      <c r="I112" s="60"/>
      <c r="J112" s="60">
        <v>7909.14</v>
      </c>
      <c r="K112" s="60">
        <v>7845.4500000000007</v>
      </c>
      <c r="L112" s="60"/>
      <c r="M112" s="50"/>
      <c r="N112" s="49">
        <v>9.4603983200453747</v>
      </c>
      <c r="O112" s="49">
        <v>5.3280075075362152</v>
      </c>
      <c r="P112" s="49">
        <v>51.556276440484609</v>
      </c>
      <c r="Q112" s="51">
        <v>2908.9066019157599</v>
      </c>
      <c r="R112" s="44" t="s">
        <v>42</v>
      </c>
      <c r="S112" s="51">
        <v>2782.4524277195451</v>
      </c>
      <c r="T112" s="49">
        <v>4.1323908125091604</v>
      </c>
      <c r="U112" s="52"/>
      <c r="V112" s="49">
        <v>13.901213785569608</v>
      </c>
      <c r="W112" s="49">
        <v>6.2628455306139479</v>
      </c>
      <c r="X112" s="49">
        <v>36.183155842480978</v>
      </c>
      <c r="Y112" s="51">
        <v>4142.2966909170909</v>
      </c>
      <c r="Z112" s="44" t="s">
        <v>34</v>
      </c>
      <c r="AA112" s="51">
        <v>3805.0290314666236</v>
      </c>
      <c r="AB112" s="49">
        <v>7.6383682549556582</v>
      </c>
      <c r="AC112" s="51"/>
      <c r="AD112" s="53"/>
      <c r="AE112" s="54"/>
      <c r="AF112" s="53"/>
      <c r="AG112" s="52"/>
    </row>
    <row r="113" spans="1:33" ht="43.95" customHeight="1">
      <c r="A113" s="46"/>
      <c r="B113" s="45"/>
      <c r="C113" s="46">
        <v>4</v>
      </c>
      <c r="D113" s="78" t="s">
        <v>45</v>
      </c>
      <c r="E113" s="79" t="s">
        <v>34</v>
      </c>
      <c r="F113" s="48"/>
      <c r="G113" s="47"/>
      <c r="H113" s="47"/>
      <c r="I113" s="60"/>
      <c r="J113" s="60">
        <v>15391.37</v>
      </c>
      <c r="K113" s="60">
        <v>15329.44</v>
      </c>
      <c r="L113" s="60"/>
      <c r="M113" s="50"/>
      <c r="N113" s="49">
        <v>9.7149053716247948</v>
      </c>
      <c r="O113" s="49">
        <v>6.3404891111482211</v>
      </c>
      <c r="P113" s="49">
        <v>45.421473263211183</v>
      </c>
      <c r="Q113" s="51">
        <v>3364.2928084783266</v>
      </c>
      <c r="R113" s="44" t="s">
        <v>47</v>
      </c>
      <c r="S113" s="51">
        <v>3249.4189934215919</v>
      </c>
      <c r="T113" s="49">
        <v>3.3744162604765737</v>
      </c>
      <c r="U113" s="52"/>
      <c r="V113" s="49">
        <v>12.518521288228403</v>
      </c>
      <c r="W113" s="49">
        <v>6.4309349005319216</v>
      </c>
      <c r="X113" s="49">
        <v>39.366760723704253</v>
      </c>
      <c r="Y113" s="51">
        <v>3837.6684966965254</v>
      </c>
      <c r="Z113" s="44" t="s">
        <v>37</v>
      </c>
      <c r="AA113" s="51">
        <v>3597.7350010495106</v>
      </c>
      <c r="AB113" s="49">
        <v>6.0875863876964829</v>
      </c>
      <c r="AC113" s="51"/>
      <c r="AD113" s="53"/>
      <c r="AE113" s="54"/>
      <c r="AF113" s="53"/>
      <c r="AG113" s="52"/>
    </row>
    <row r="114" spans="1:33" ht="43.95" customHeight="1">
      <c r="A114" s="46"/>
      <c r="B114" s="45"/>
      <c r="C114" s="46">
        <v>5</v>
      </c>
      <c r="D114" s="78" t="s">
        <v>52</v>
      </c>
      <c r="E114" s="78" t="s">
        <v>37</v>
      </c>
      <c r="F114" s="48"/>
      <c r="G114" s="46"/>
      <c r="H114" s="47"/>
      <c r="I114" s="60"/>
      <c r="J114" s="60">
        <v>7646.35</v>
      </c>
      <c r="K114" s="60">
        <v>7586</v>
      </c>
      <c r="L114" s="60"/>
      <c r="M114" s="50"/>
      <c r="N114" s="49">
        <v>10.904743738465594</v>
      </c>
      <c r="O114" s="49">
        <v>5.7516475085684151</v>
      </c>
      <c r="P114" s="49">
        <v>51.443577115739522</v>
      </c>
      <c r="Q114" s="51">
        <v>2875.8384128658054</v>
      </c>
      <c r="R114" s="44" t="s">
        <v>42</v>
      </c>
      <c r="S114" s="51">
        <v>2718.8856272959242</v>
      </c>
      <c r="T114" s="49">
        <v>5.1530962298971792</v>
      </c>
      <c r="U114" s="52"/>
      <c r="V114" s="49">
        <v>14.530280918346662</v>
      </c>
      <c r="W114" s="49">
        <v>6.0069295807803718</v>
      </c>
      <c r="X114" s="49">
        <v>45.505687027143672</v>
      </c>
      <c r="Y114" s="51">
        <v>3401.4446239055237</v>
      </c>
      <c r="Z114" s="44" t="s">
        <v>33</v>
      </c>
      <c r="AA114" s="51">
        <v>3092.5133958499341</v>
      </c>
      <c r="AB114" s="49">
        <v>8.5233513375662895</v>
      </c>
      <c r="AC114" s="51"/>
      <c r="AD114" s="53"/>
      <c r="AE114" s="54"/>
      <c r="AF114" s="53"/>
      <c r="AG114" s="52"/>
    </row>
    <row r="115" spans="1:33" ht="43.95" customHeight="1">
      <c r="A115" s="46"/>
      <c r="B115" s="45"/>
      <c r="C115" s="46">
        <v>6</v>
      </c>
      <c r="D115" s="78" t="s">
        <v>56</v>
      </c>
      <c r="E115" s="78" t="s">
        <v>34</v>
      </c>
      <c r="F115" s="48"/>
      <c r="G115" s="47"/>
      <c r="H115" s="47"/>
      <c r="I115" s="60"/>
      <c r="J115" s="66">
        <v>23333.32</v>
      </c>
      <c r="K115" s="60">
        <v>23151.45</v>
      </c>
      <c r="L115" s="60"/>
      <c r="M115" s="50"/>
      <c r="N115" s="49">
        <v>9.9057393510989584</v>
      </c>
      <c r="O115" s="49">
        <v>6.3025170691252601</v>
      </c>
      <c r="P115" s="49">
        <v>44.061210369112949</v>
      </c>
      <c r="Q115" s="51">
        <v>3491.447611272728</v>
      </c>
      <c r="R115" s="44" t="s">
        <v>33</v>
      </c>
      <c r="S115" s="51">
        <v>3353.0831834852434</v>
      </c>
      <c r="T115" s="49">
        <v>3.6032222819736992</v>
      </c>
      <c r="U115" s="52"/>
      <c r="V115" s="49"/>
      <c r="W115" s="49"/>
      <c r="X115" s="49"/>
      <c r="Y115" s="81">
        <v>4450</v>
      </c>
      <c r="Z115" s="81" t="s">
        <v>31</v>
      </c>
      <c r="AA115" s="82">
        <v>4150</v>
      </c>
      <c r="AB115" s="49"/>
      <c r="AC115" s="51"/>
      <c r="AD115" s="53"/>
      <c r="AE115" s="54"/>
      <c r="AF115" s="53"/>
      <c r="AG115" s="52"/>
    </row>
    <row r="116" spans="1:33" ht="43.95" customHeight="1">
      <c r="A116" s="44"/>
      <c r="B116" s="45"/>
      <c r="C116" s="46">
        <v>7</v>
      </c>
      <c r="D116" s="78" t="s">
        <v>63</v>
      </c>
      <c r="E116" s="79" t="s">
        <v>34</v>
      </c>
      <c r="F116" s="48"/>
      <c r="G116" s="47"/>
      <c r="H116" s="47"/>
      <c r="I116" s="60"/>
      <c r="J116" s="60">
        <v>3939.24</v>
      </c>
      <c r="K116" s="60">
        <v>3908.81</v>
      </c>
      <c r="L116" s="60"/>
      <c r="M116" s="50"/>
      <c r="N116" s="49">
        <v>9.4499999999999993</v>
      </c>
      <c r="O116" s="49">
        <v>6.4</v>
      </c>
      <c r="P116" s="49">
        <v>39.5</v>
      </c>
      <c r="Q116" s="51">
        <v>3820</v>
      </c>
      <c r="R116" s="49" t="s">
        <v>37</v>
      </c>
      <c r="S116" s="51">
        <v>3695.5235042735044</v>
      </c>
      <c r="T116" s="49">
        <v>3.0499999999999989</v>
      </c>
      <c r="U116" s="52"/>
      <c r="V116" s="49">
        <v>12.14</v>
      </c>
      <c r="W116" s="49">
        <v>7.85</v>
      </c>
      <c r="X116" s="49">
        <v>37.409999999999997</v>
      </c>
      <c r="Y116" s="44">
        <v>3896</v>
      </c>
      <c r="Z116" s="44" t="s">
        <v>37</v>
      </c>
      <c r="AA116" s="51">
        <v>3714.6235485621264</v>
      </c>
      <c r="AB116" s="49">
        <v>4.2900000000000009</v>
      </c>
      <c r="AC116" s="51"/>
      <c r="AD116" s="53"/>
      <c r="AE116" s="54"/>
      <c r="AF116" s="53"/>
      <c r="AG116" s="52"/>
    </row>
    <row r="117" spans="1:33" ht="43.95" customHeight="1">
      <c r="A117" s="46"/>
      <c r="B117" s="45"/>
      <c r="C117" s="46">
        <v>8</v>
      </c>
      <c r="D117" s="78" t="s">
        <v>65</v>
      </c>
      <c r="E117" s="78" t="s">
        <v>34</v>
      </c>
      <c r="F117" s="48"/>
      <c r="G117" s="47"/>
      <c r="H117" s="47"/>
      <c r="I117" s="60"/>
      <c r="J117" s="60">
        <v>7639.8099999999995</v>
      </c>
      <c r="K117" s="60">
        <v>7448.329999999999</v>
      </c>
      <c r="L117" s="60"/>
      <c r="M117" s="50"/>
      <c r="N117" s="49">
        <v>13.094866486850075</v>
      </c>
      <c r="O117" s="49">
        <v>7.5901181875668771</v>
      </c>
      <c r="P117" s="49">
        <v>32.545173025362736</v>
      </c>
      <c r="Q117" s="51">
        <v>4314.9753474940026</v>
      </c>
      <c r="R117" s="44" t="s">
        <v>31</v>
      </c>
      <c r="S117" s="51">
        <v>4061.1541634923942</v>
      </c>
      <c r="T117" s="49">
        <v>5.5047482992831949</v>
      </c>
      <c r="U117" s="52"/>
      <c r="V117" s="49">
        <v>16.612718758712585</v>
      </c>
      <c r="W117" s="49">
        <v>8.0549796133673492</v>
      </c>
      <c r="X117" s="49">
        <v>31.245568960484622</v>
      </c>
      <c r="Y117" s="51">
        <v>4328.2569173840711</v>
      </c>
      <c r="Z117" s="44" t="s">
        <v>31</v>
      </c>
      <c r="AA117" s="51">
        <v>3923.315496238873</v>
      </c>
      <c r="AB117" s="49">
        <v>8.5577391453452378</v>
      </c>
      <c r="AC117" s="51"/>
      <c r="AD117" s="53"/>
      <c r="AE117" s="54"/>
      <c r="AF117" s="53"/>
      <c r="AG117" s="52"/>
    </row>
    <row r="118" spans="1:33" ht="43.95" customHeight="1">
      <c r="A118" s="44"/>
      <c r="B118" s="45"/>
      <c r="C118" s="46">
        <v>9</v>
      </c>
      <c r="D118" s="78" t="s">
        <v>72</v>
      </c>
      <c r="E118" s="79" t="s">
        <v>34</v>
      </c>
      <c r="F118" s="48"/>
      <c r="G118" s="47"/>
      <c r="H118" s="47"/>
      <c r="I118" s="60"/>
      <c r="J118" s="60">
        <v>83306.27</v>
      </c>
      <c r="K118" s="60">
        <v>82653.690000000017</v>
      </c>
      <c r="L118" s="60"/>
      <c r="M118" s="50"/>
      <c r="N118" s="49">
        <v>10.736064883491586</v>
      </c>
      <c r="O118" s="49">
        <v>5.7783899400014684</v>
      </c>
      <c r="P118" s="49">
        <v>43.728679007555499</v>
      </c>
      <c r="Q118" s="51">
        <v>3584.6385832259866</v>
      </c>
      <c r="R118" s="44" t="s">
        <v>33</v>
      </c>
      <c r="S118" s="51">
        <v>3396.0003898148916</v>
      </c>
      <c r="T118" s="49">
        <v>4.9576749434901188</v>
      </c>
      <c r="U118" s="52"/>
      <c r="V118" s="49">
        <v>12.946096196600804</v>
      </c>
      <c r="W118" s="49">
        <v>6.4840278696909603</v>
      </c>
      <c r="X118" s="49">
        <v>37.551236027012123</v>
      </c>
      <c r="Y118" s="51">
        <v>4098.1737735947127</v>
      </c>
      <c r="Z118" s="44" t="s">
        <v>34</v>
      </c>
      <c r="AA118" s="51">
        <v>3815.2238796888109</v>
      </c>
      <c r="AB118" s="49">
        <v>6.4620683269098471</v>
      </c>
      <c r="AC118" s="51"/>
      <c r="AD118" s="53"/>
      <c r="AE118" s="54"/>
      <c r="AF118" s="53"/>
      <c r="AG118" s="52"/>
    </row>
    <row r="119" spans="1:33" ht="43.95" customHeight="1">
      <c r="A119" s="44"/>
      <c r="B119" s="45"/>
      <c r="C119" s="46">
        <v>10</v>
      </c>
      <c r="D119" s="78" t="s">
        <v>80</v>
      </c>
      <c r="E119" s="79" t="s">
        <v>34</v>
      </c>
      <c r="F119" s="48"/>
      <c r="G119" s="47"/>
      <c r="H119" s="47"/>
      <c r="I119" s="60"/>
      <c r="J119" s="60">
        <v>11018.95</v>
      </c>
      <c r="K119" s="60">
        <v>10990.48</v>
      </c>
      <c r="L119" s="60"/>
      <c r="M119" s="50"/>
      <c r="N119" s="49">
        <v>14.189463763184138</v>
      </c>
      <c r="O119" s="49">
        <v>8.6669391873694313</v>
      </c>
      <c r="P119" s="49">
        <v>33.36137494449742</v>
      </c>
      <c r="Q119" s="51">
        <v>4071.3227547841402</v>
      </c>
      <c r="R119" s="44" t="s">
        <v>34</v>
      </c>
      <c r="S119" s="51">
        <v>3829.9826635615559</v>
      </c>
      <c r="T119" s="49">
        <v>5.5225245758147059</v>
      </c>
      <c r="U119" s="52"/>
      <c r="V119" s="49">
        <v>16.919423429637124</v>
      </c>
      <c r="W119" s="49">
        <v>8.5891711188452611</v>
      </c>
      <c r="X119" s="49">
        <v>29.699591022738097</v>
      </c>
      <c r="Y119" s="51">
        <v>4381.5721525190693</v>
      </c>
      <c r="Z119" s="44" t="s">
        <v>31</v>
      </c>
      <c r="AA119" s="51">
        <v>3986.0926384150835</v>
      </c>
      <c r="AB119" s="49">
        <v>8.3302523107918631</v>
      </c>
      <c r="AC119" s="51"/>
      <c r="AD119" s="53"/>
      <c r="AE119" s="54"/>
      <c r="AF119" s="53"/>
      <c r="AG119" s="52"/>
    </row>
    <row r="120" spans="1:33" ht="43.95" customHeight="1">
      <c r="A120" s="46"/>
      <c r="B120" s="45"/>
      <c r="C120" s="46">
        <v>11</v>
      </c>
      <c r="D120" s="78" t="s">
        <v>81</v>
      </c>
      <c r="E120" s="78" t="s">
        <v>68</v>
      </c>
      <c r="F120" s="48"/>
      <c r="G120" s="47"/>
      <c r="H120" s="47"/>
      <c r="I120" s="60"/>
      <c r="J120" s="60">
        <v>11931.85</v>
      </c>
      <c r="K120" s="60">
        <v>11902.789999999999</v>
      </c>
      <c r="L120" s="60"/>
      <c r="M120" s="50"/>
      <c r="N120" s="49">
        <v>13.553382963154021</v>
      </c>
      <c r="O120" s="49">
        <v>7.8384063988359038</v>
      </c>
      <c r="P120" s="49">
        <v>28.396460518920357</v>
      </c>
      <c r="Q120" s="51">
        <v>4671.5904892886465</v>
      </c>
      <c r="R120" s="44" t="s">
        <v>68</v>
      </c>
      <c r="S120" s="51">
        <v>4382.2505315523777</v>
      </c>
      <c r="T120" s="49">
        <v>5.7149765643181132</v>
      </c>
      <c r="U120" s="52"/>
      <c r="V120" s="49">
        <v>17.184175865435787</v>
      </c>
      <c r="W120" s="49">
        <v>7.8275680636280205</v>
      </c>
      <c r="X120" s="49">
        <v>27.99670761868445</v>
      </c>
      <c r="Y120" s="51">
        <v>4694.0133969166554</v>
      </c>
      <c r="Z120" s="44" t="s">
        <v>68</v>
      </c>
      <c r="AA120" s="51">
        <v>4214.6175294028608</v>
      </c>
      <c r="AB120" s="49">
        <v>9.3566078018077672</v>
      </c>
      <c r="AC120" s="51"/>
      <c r="AD120" s="53"/>
      <c r="AE120" s="54"/>
      <c r="AF120" s="53"/>
      <c r="AG120" s="52"/>
    </row>
    <row r="121" spans="1:33" ht="43.95" customHeight="1">
      <c r="A121" s="46"/>
      <c r="B121" s="45"/>
      <c r="C121" s="46">
        <v>12</v>
      </c>
      <c r="D121" s="78" t="s">
        <v>82</v>
      </c>
      <c r="E121" s="78" t="s">
        <v>31</v>
      </c>
      <c r="F121" s="48"/>
      <c r="G121" s="47"/>
      <c r="H121" s="47"/>
      <c r="I121" s="60"/>
      <c r="J121" s="60">
        <v>35933.460000000006</v>
      </c>
      <c r="K121" s="60">
        <v>35650.410000000003</v>
      </c>
      <c r="L121" s="60"/>
      <c r="M121" s="50"/>
      <c r="N121" s="49">
        <v>11.181549252869742</v>
      </c>
      <c r="O121" s="49">
        <v>6.163600945963875</v>
      </c>
      <c r="P121" s="49">
        <v>42.227224971606212</v>
      </c>
      <c r="Q121" s="51">
        <v>3669.0697447799334</v>
      </c>
      <c r="R121" s="44" t="s">
        <v>33</v>
      </c>
      <c r="S121" s="51">
        <v>3477.1043231993531</v>
      </c>
      <c r="T121" s="49">
        <v>5.0179483069058666</v>
      </c>
      <c r="U121" s="52"/>
      <c r="V121" s="49">
        <v>12.323921089146435</v>
      </c>
      <c r="W121" s="49">
        <v>6.7542238070032763</v>
      </c>
      <c r="X121" s="49">
        <v>31.798347907493454</v>
      </c>
      <c r="Y121" s="51">
        <v>4579.1974919754457</v>
      </c>
      <c r="Z121" s="44" t="s">
        <v>31</v>
      </c>
      <c r="AA121" s="51">
        <v>4304.4684746496159</v>
      </c>
      <c r="AB121" s="49">
        <v>5.5696972821431601</v>
      </c>
      <c r="AC121" s="51"/>
      <c r="AD121" s="53"/>
      <c r="AE121" s="54"/>
      <c r="AF121" s="53"/>
      <c r="AG121" s="52"/>
    </row>
    <row r="122" spans="1:33" ht="46.95" customHeight="1">
      <c r="C122" s="55">
        <v>13</v>
      </c>
      <c r="D122" s="55" t="s">
        <v>83</v>
      </c>
      <c r="E122" s="83"/>
      <c r="F122" s="83"/>
      <c r="G122" s="83"/>
      <c r="H122" s="83"/>
      <c r="I122" s="83"/>
      <c r="J122" s="84">
        <f>SUM(J110:J121)</f>
        <v>216351.27000000002</v>
      </c>
      <c r="K122" s="84">
        <f>SUM(K110:K121)</f>
        <v>214645.08000000005</v>
      </c>
      <c r="L122" s="83"/>
      <c r="N122" s="84">
        <f>SUMPRODUCT(N110:N121,$K110:$K121)/$K122</f>
        <v>10.949040070240603</v>
      </c>
      <c r="O122" s="84">
        <f t="shared" ref="O122:T122" si="35">SUMPRODUCT(O110:O121,$K110:$K121)/$K122</f>
        <v>6.2750594418469774</v>
      </c>
      <c r="P122" s="84">
        <f t="shared" si="35"/>
        <v>42.324840363450214</v>
      </c>
      <c r="Q122" s="85">
        <f t="shared" si="35"/>
        <v>3638.1110514622542</v>
      </c>
      <c r="R122" s="56" t="str">
        <f>IF(Q122&gt;5200,"G7",IF(Q122&gt;4900,"G8",IF(Q122&gt;4600,"G9",IF(Q122&gt;4300,"G10",IF(Q122&gt;4000,"G11",IF(Q122&gt;3700,"G12",IF(Q122&gt;3400,"G13",IF(Q122&gt;3100,"G14",IF(Q122&gt;2800,"G15",IF(Q122&gt;2500,"G16",IF(Q122&gt;2200,"G17")))))))))))</f>
        <v>G13</v>
      </c>
      <c r="S122" s="85">
        <f t="shared" si="35"/>
        <v>3456.1366483867364</v>
      </c>
      <c r="T122" s="84">
        <f t="shared" si="35"/>
        <v>4.6739806283936245</v>
      </c>
      <c r="V122" s="84">
        <f>SUMPRODUCT(V110:V121,$J110:$J121)/$J123</f>
        <v>13.496645174710434</v>
      </c>
      <c r="W122" s="84">
        <f t="shared" ref="W122:X122" si="36">SUMPRODUCT(W110:W121,$J110:$J121)/$J123</f>
        <v>6.7761239123097097</v>
      </c>
      <c r="X122" s="84">
        <f t="shared" si="36"/>
        <v>35.698003213172655</v>
      </c>
      <c r="Y122" s="85">
        <f>SUMPRODUCT(Y110:Y121,$J110:$J121)/$J122</f>
        <v>4216.2522667419526</v>
      </c>
      <c r="Z122" s="56" t="str">
        <f>IF(Y122&gt;5200,"G7",IF(Y122&gt;4900,"G8",IF(Y122&gt;4600,"G9",IF(Y122&gt;4300,"G10",IF(Y122&gt;4000,"G11",IF(Y122&gt;3700,"G12",IF(Y122&gt;3400,"G13",IF(Y122&gt;3100,"G14",IF(Y122&gt;2800,"G15",IF(Y122&gt;2500,"G16",IF(Y122&gt;2200,"G17")))))))))))</f>
        <v>G11</v>
      </c>
      <c r="AA122" s="85">
        <f>SUMPRODUCT(AA110:AA121,$J110:$J121)/$J122</f>
        <v>3914.7499615658635</v>
      </c>
      <c r="AB122" s="84">
        <f>SUMPRODUCT(AB110:AB121,$J110:$J121)/$J123</f>
        <v>6.7205212624007258</v>
      </c>
    </row>
    <row r="123" spans="1:33" ht="35.4" customHeight="1">
      <c r="J123" s="86">
        <f>J122-J115</f>
        <v>193017.95</v>
      </c>
    </row>
    <row r="129" ht="43.95" customHeight="1"/>
    <row r="130" ht="43.95" customHeight="1"/>
    <row r="131" ht="43.95" customHeight="1"/>
    <row r="132" ht="43.95" customHeight="1"/>
    <row r="133" ht="46.95" customHeight="1"/>
  </sheetData>
  <mergeCells count="47">
    <mergeCell ref="AD108:AD109"/>
    <mergeCell ref="AE108:AE109"/>
    <mergeCell ref="AF108:AF109"/>
    <mergeCell ref="T108:T109"/>
    <mergeCell ref="V108:V109"/>
    <mergeCell ref="W108:Z108"/>
    <mergeCell ref="AA108:AA109"/>
    <mergeCell ref="AB108:AB109"/>
    <mergeCell ref="AC108:AC109"/>
    <mergeCell ref="H108:H109"/>
    <mergeCell ref="I108:K108"/>
    <mergeCell ref="L108:L109"/>
    <mergeCell ref="N108:N109"/>
    <mergeCell ref="O108:R108"/>
    <mergeCell ref="S108:S109"/>
    <mergeCell ref="AD4:AD5"/>
    <mergeCell ref="AE4:AE5"/>
    <mergeCell ref="AF4:AF5"/>
    <mergeCell ref="A108:A109"/>
    <mergeCell ref="B108:B109"/>
    <mergeCell ref="C108:C109"/>
    <mergeCell ref="D108:D109"/>
    <mergeCell ref="E108:E109"/>
    <mergeCell ref="F108:F109"/>
    <mergeCell ref="G108:G109"/>
    <mergeCell ref="T4:T5"/>
    <mergeCell ref="V4:V5"/>
    <mergeCell ref="W4:Z4"/>
    <mergeCell ref="AA4:AA5"/>
    <mergeCell ref="AB4:AB5"/>
    <mergeCell ref="AC4:AC5"/>
    <mergeCell ref="H4:H5"/>
    <mergeCell ref="I4:K4"/>
    <mergeCell ref="L4:L5"/>
    <mergeCell ref="N4:N5"/>
    <mergeCell ref="O4:R4"/>
    <mergeCell ref="S4:S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7A54-E3FE-4B28-B7F3-6C99FBCC1A38}">
  <dimension ref="A1:AC91"/>
  <sheetViews>
    <sheetView zoomScale="40" zoomScaleNormal="40" workbookViewId="0">
      <selection activeCell="J26" sqref="J26"/>
    </sheetView>
  </sheetViews>
  <sheetFormatPr defaultColWidth="9.109375" defaultRowHeight="14.4"/>
  <cols>
    <col min="1" max="1" width="7.88671875" customWidth="1"/>
    <col min="2" max="2" width="16.109375" bestFit="1" customWidth="1"/>
    <col min="3" max="3" width="9.6640625" customWidth="1"/>
    <col min="4" max="4" width="15.6640625" bestFit="1" customWidth="1"/>
    <col min="5" max="5" width="10.6640625" customWidth="1"/>
    <col min="6" max="6" width="8.88671875" customWidth="1"/>
    <col min="7" max="7" width="25.5546875" bestFit="1" customWidth="1"/>
    <col min="8" max="8" width="12.44140625" bestFit="1" customWidth="1"/>
    <col min="9" max="9" width="12" bestFit="1" customWidth="1"/>
    <col min="10" max="10" width="21.5546875" customWidth="1"/>
    <col min="11" max="12" width="12" bestFit="1" customWidth="1"/>
    <col min="13" max="13" width="4.6640625" customWidth="1"/>
    <col min="14" max="14" width="9.33203125" bestFit="1" customWidth="1"/>
    <col min="15" max="16" width="7" bestFit="1" customWidth="1"/>
    <col min="17" max="17" width="6.44140625" bestFit="1" customWidth="1"/>
    <col min="18" max="18" width="8.88671875" bestFit="1" customWidth="1"/>
    <col min="19" max="20" width="6.44140625" bestFit="1" customWidth="1"/>
    <col min="21" max="21" width="3.5546875" customWidth="1"/>
    <col min="22" max="22" width="7" bestFit="1" customWidth="1"/>
    <col min="23" max="23" width="5.6640625" bestFit="1" customWidth="1"/>
    <col min="24" max="24" width="7" bestFit="1" customWidth="1"/>
    <col min="25" max="25" width="15.5546875" bestFit="1" customWidth="1"/>
    <col min="26" max="26" width="8.88671875" bestFit="1" customWidth="1"/>
    <col min="27" max="27" width="15.5546875" bestFit="1" customWidth="1"/>
    <col min="28" max="28" width="7" bestFit="1" customWidth="1"/>
    <col min="29" max="29" width="3.6640625" customWidth="1"/>
  </cols>
  <sheetData>
    <row r="1" spans="1:29" ht="22.5" customHeight="1">
      <c r="A1" s="150" t="s">
        <v>379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43"/>
      <c r="N1" s="4" t="s">
        <v>1</v>
      </c>
      <c r="O1" s="4"/>
      <c r="P1" s="4"/>
      <c r="Q1" s="4"/>
      <c r="R1" s="4"/>
      <c r="S1" s="4"/>
      <c r="T1" s="5"/>
      <c r="U1" s="4"/>
      <c r="V1" s="7"/>
      <c r="W1" s="7"/>
      <c r="X1" s="8"/>
      <c r="Y1" s="8"/>
      <c r="Z1" s="9"/>
      <c r="AA1" s="10"/>
      <c r="AB1" s="5"/>
      <c r="AC1" s="77"/>
    </row>
    <row r="2" spans="1:29" ht="22.5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44"/>
      <c r="N2" s="10"/>
      <c r="O2" s="10"/>
      <c r="P2" s="10"/>
      <c r="Q2" s="10"/>
      <c r="R2" s="10"/>
      <c r="S2" s="10"/>
      <c r="T2" s="15"/>
      <c r="U2" s="10"/>
      <c r="V2" s="17"/>
      <c r="W2" s="17"/>
      <c r="X2" s="11"/>
      <c r="Y2" s="11"/>
      <c r="Z2" s="18"/>
      <c r="AA2" s="10"/>
      <c r="AB2" s="15"/>
      <c r="AC2" s="77"/>
    </row>
    <row r="3" spans="1:29" ht="22.5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44"/>
      <c r="N3" s="10"/>
      <c r="O3" s="10"/>
      <c r="P3" s="10"/>
      <c r="Q3" s="10"/>
      <c r="R3" s="10"/>
      <c r="S3" s="10"/>
      <c r="T3" s="15"/>
      <c r="U3" s="10"/>
      <c r="V3" s="17"/>
      <c r="W3" s="17"/>
      <c r="X3" s="11"/>
      <c r="Y3" s="11"/>
      <c r="Z3" s="18"/>
      <c r="AA3" s="10"/>
      <c r="AB3" s="15"/>
      <c r="AC3" s="77"/>
    </row>
    <row r="4" spans="1:29" s="669" customFormat="1" ht="55.5" customHeight="1">
      <c r="A4" s="656" t="s">
        <v>4</v>
      </c>
      <c r="B4" s="657" t="s">
        <v>5</v>
      </c>
      <c r="C4" s="657" t="s">
        <v>6</v>
      </c>
      <c r="D4" s="657" t="s">
        <v>7</v>
      </c>
      <c r="E4" s="658" t="s">
        <v>8</v>
      </c>
      <c r="F4" s="657" t="s">
        <v>9</v>
      </c>
      <c r="G4" s="657" t="s">
        <v>10</v>
      </c>
      <c r="H4" s="657" t="s">
        <v>11</v>
      </c>
      <c r="I4" s="659" t="s">
        <v>12</v>
      </c>
      <c r="J4" s="660"/>
      <c r="K4" s="660"/>
      <c r="L4" s="661"/>
      <c r="M4" s="662"/>
      <c r="N4" s="663" t="s">
        <v>14</v>
      </c>
      <c r="O4" s="664" t="s">
        <v>380</v>
      </c>
      <c r="P4" s="664"/>
      <c r="Q4" s="664"/>
      <c r="R4" s="664"/>
      <c r="S4" s="665" t="s">
        <v>16</v>
      </c>
      <c r="T4" s="666" t="s">
        <v>17</v>
      </c>
      <c r="U4" s="667"/>
      <c r="V4" s="663" t="s">
        <v>14</v>
      </c>
      <c r="W4" s="664" t="s">
        <v>381</v>
      </c>
      <c r="X4" s="664"/>
      <c r="Y4" s="664"/>
      <c r="Z4" s="664"/>
      <c r="AA4" s="665" t="s">
        <v>16</v>
      </c>
      <c r="AB4" s="666" t="s">
        <v>17</v>
      </c>
      <c r="AC4" s="668"/>
    </row>
    <row r="5" spans="1:29" s="669" customFormat="1" ht="31.2">
      <c r="A5" s="670"/>
      <c r="B5" s="671"/>
      <c r="C5" s="671"/>
      <c r="D5" s="671"/>
      <c r="E5" s="672"/>
      <c r="F5" s="671"/>
      <c r="G5" s="671"/>
      <c r="H5" s="673"/>
      <c r="I5" s="674" t="s">
        <v>23</v>
      </c>
      <c r="J5" s="675" t="s">
        <v>24</v>
      </c>
      <c r="K5" s="676" t="s">
        <v>13</v>
      </c>
      <c r="L5" s="677" t="s">
        <v>382</v>
      </c>
      <c r="M5" s="678"/>
      <c r="N5" s="679"/>
      <c r="O5" s="680" t="s">
        <v>25</v>
      </c>
      <c r="P5" s="680" t="s">
        <v>26</v>
      </c>
      <c r="Q5" s="681" t="s">
        <v>27</v>
      </c>
      <c r="R5" s="682" t="s">
        <v>28</v>
      </c>
      <c r="S5" s="683"/>
      <c r="T5" s="684"/>
      <c r="U5" s="685"/>
      <c r="V5" s="679"/>
      <c r="W5" s="680" t="s">
        <v>25</v>
      </c>
      <c r="X5" s="680" t="s">
        <v>26</v>
      </c>
      <c r="Y5" s="686" t="s">
        <v>27</v>
      </c>
      <c r="Z5" s="682" t="s">
        <v>28</v>
      </c>
      <c r="AA5" s="683"/>
      <c r="AB5" s="684"/>
      <c r="AC5" s="668"/>
    </row>
    <row r="6" spans="1:29" s="669" customFormat="1" ht="15.6">
      <c r="A6" s="687">
        <v>46</v>
      </c>
      <c r="B6" s="688" t="s">
        <v>383</v>
      </c>
      <c r="C6" s="689">
        <v>36</v>
      </c>
      <c r="D6" s="690" t="s">
        <v>384</v>
      </c>
      <c r="E6" s="691" t="s">
        <v>37</v>
      </c>
      <c r="F6" s="690">
        <v>58</v>
      </c>
      <c r="G6" s="692">
        <v>161004027</v>
      </c>
      <c r="H6" s="693" t="s">
        <v>385</v>
      </c>
      <c r="I6" s="694">
        <v>3791.63</v>
      </c>
      <c r="J6" s="695">
        <v>3791.63</v>
      </c>
      <c r="K6" s="696">
        <v>3762.03</v>
      </c>
      <c r="L6" s="697">
        <v>3762.03</v>
      </c>
      <c r="M6" s="698"/>
      <c r="N6" s="699"/>
      <c r="O6" s="699"/>
      <c r="P6" s="699"/>
      <c r="Q6" s="700">
        <v>2651.008356558842</v>
      </c>
      <c r="R6" s="699" t="s">
        <v>50</v>
      </c>
      <c r="S6" s="700">
        <v>2424.7564339216669</v>
      </c>
      <c r="T6" s="699"/>
      <c r="U6" s="701"/>
      <c r="V6" s="699"/>
      <c r="W6" s="699"/>
      <c r="X6" s="699"/>
      <c r="Y6" s="702">
        <v>3850</v>
      </c>
      <c r="Z6" s="702" t="s">
        <v>37</v>
      </c>
      <c r="AA6" s="700">
        <v>3550</v>
      </c>
      <c r="AB6" s="699"/>
      <c r="AC6" s="668"/>
    </row>
    <row r="7" spans="1:29" s="669" customFormat="1" ht="15.6">
      <c r="A7" s="687">
        <v>48</v>
      </c>
      <c r="B7" s="688" t="s">
        <v>386</v>
      </c>
      <c r="C7" s="689">
        <v>38</v>
      </c>
      <c r="D7" s="690" t="s">
        <v>387</v>
      </c>
      <c r="E7" s="691" t="s">
        <v>37</v>
      </c>
      <c r="F7" s="690">
        <v>59</v>
      </c>
      <c r="G7" s="692">
        <v>162001906</v>
      </c>
      <c r="H7" s="693" t="s">
        <v>388</v>
      </c>
      <c r="I7" s="694">
        <v>3885.53</v>
      </c>
      <c r="J7" s="695">
        <v>3885.53</v>
      </c>
      <c r="K7" s="696">
        <v>3854.8</v>
      </c>
      <c r="L7" s="697">
        <v>3854.8</v>
      </c>
      <c r="M7" s="698"/>
      <c r="N7" s="699"/>
      <c r="O7" s="699"/>
      <c r="P7" s="699"/>
      <c r="Q7" s="700">
        <v>2651.008356558842</v>
      </c>
      <c r="R7" s="699" t="s">
        <v>50</v>
      </c>
      <c r="S7" s="700">
        <v>2424.7564339216669</v>
      </c>
      <c r="T7" s="699"/>
      <c r="U7" s="701"/>
      <c r="V7" s="699"/>
      <c r="W7" s="699"/>
      <c r="X7" s="699"/>
      <c r="Y7" s="702">
        <v>3850</v>
      </c>
      <c r="Z7" s="702" t="s">
        <v>37</v>
      </c>
      <c r="AA7" s="700">
        <v>3550</v>
      </c>
      <c r="AB7" s="699"/>
      <c r="AC7" s="668"/>
    </row>
    <row r="8" spans="1:29" s="669" customFormat="1" ht="15.6">
      <c r="A8" s="687"/>
      <c r="B8" s="688"/>
      <c r="C8" s="689"/>
      <c r="D8" s="703" t="s">
        <v>52</v>
      </c>
      <c r="E8" s="703" t="s">
        <v>37</v>
      </c>
      <c r="F8" s="690"/>
      <c r="G8" s="692"/>
      <c r="H8" s="693"/>
      <c r="I8" s="694">
        <f>SUM(I6:I7)</f>
        <v>7677.16</v>
      </c>
      <c r="J8" s="704">
        <f>SUM(J6:J7)</f>
        <v>7677.16</v>
      </c>
      <c r="K8" s="705">
        <f>SUM(K6:K7)</f>
        <v>7616.83</v>
      </c>
      <c r="L8" s="697">
        <f>SUM(L6:L7)</f>
        <v>7616.83</v>
      </c>
      <c r="M8" s="698"/>
      <c r="N8" s="699"/>
      <c r="O8" s="699"/>
      <c r="P8" s="699"/>
      <c r="Q8" s="706">
        <v>2651.008356558842</v>
      </c>
      <c r="R8" s="707" t="s">
        <v>50</v>
      </c>
      <c r="S8" s="706">
        <v>2424.7564339216669</v>
      </c>
      <c r="T8" s="699"/>
      <c r="U8" s="701"/>
      <c r="V8" s="699"/>
      <c r="W8" s="699"/>
      <c r="X8" s="699"/>
      <c r="Y8" s="708">
        <v>3850</v>
      </c>
      <c r="Z8" s="708" t="s">
        <v>37</v>
      </c>
      <c r="AA8" s="706">
        <v>3550</v>
      </c>
      <c r="AB8" s="699"/>
      <c r="AC8" s="668"/>
    </row>
    <row r="9" spans="1:29" s="669" customFormat="1" ht="15.6">
      <c r="A9" s="687"/>
      <c r="B9" s="688"/>
      <c r="C9" s="689"/>
      <c r="D9" s="690"/>
      <c r="E9" s="691"/>
      <c r="F9" s="690"/>
      <c r="G9" s="692"/>
      <c r="H9" s="693"/>
      <c r="I9" s="694"/>
      <c r="J9" s="695"/>
      <c r="K9" s="696"/>
      <c r="L9" s="697"/>
      <c r="M9" s="698"/>
      <c r="N9" s="699"/>
      <c r="O9" s="699"/>
      <c r="P9" s="699"/>
      <c r="Q9" s="700"/>
      <c r="R9" s="699"/>
      <c r="S9" s="700"/>
      <c r="T9" s="699"/>
      <c r="U9" s="701"/>
      <c r="V9" s="699"/>
      <c r="W9" s="699"/>
      <c r="X9" s="699"/>
      <c r="Y9" s="702"/>
      <c r="Z9" s="702"/>
      <c r="AA9" s="700"/>
      <c r="AB9" s="699"/>
      <c r="AC9" s="668"/>
    </row>
    <row r="10" spans="1:29" s="669" customFormat="1" ht="15.6">
      <c r="A10" s="687"/>
      <c r="B10" s="688"/>
      <c r="C10" s="689"/>
      <c r="D10" s="690"/>
      <c r="E10" s="691"/>
      <c r="F10" s="690"/>
      <c r="G10" s="692"/>
      <c r="H10" s="693"/>
      <c r="I10" s="694"/>
      <c r="J10" s="695"/>
      <c r="K10" s="696"/>
      <c r="L10" s="697"/>
      <c r="M10" s="698"/>
      <c r="N10" s="699"/>
      <c r="O10" s="699"/>
      <c r="P10" s="699"/>
      <c r="Q10" s="700"/>
      <c r="R10" s="699"/>
      <c r="S10" s="700"/>
      <c r="T10" s="699"/>
      <c r="U10" s="701"/>
      <c r="V10" s="699"/>
      <c r="W10" s="699"/>
      <c r="X10" s="699"/>
      <c r="Y10" s="702"/>
      <c r="Z10" s="702"/>
      <c r="AA10" s="700"/>
      <c r="AB10" s="699"/>
      <c r="AC10" s="668"/>
    </row>
    <row r="11" spans="1:29" s="669" customFormat="1" ht="15.6">
      <c r="A11" s="687">
        <v>2</v>
      </c>
      <c r="B11" s="709" t="s">
        <v>377</v>
      </c>
      <c r="C11" s="689" t="s">
        <v>389</v>
      </c>
      <c r="D11" s="688" t="s">
        <v>65</v>
      </c>
      <c r="E11" s="689" t="s">
        <v>34</v>
      </c>
      <c r="F11" s="710"/>
      <c r="G11" s="711">
        <v>161009428</v>
      </c>
      <c r="H11" s="712" t="s">
        <v>377</v>
      </c>
      <c r="I11" s="713">
        <v>0</v>
      </c>
      <c r="J11" s="714">
        <v>609.20000000000005</v>
      </c>
      <c r="K11" s="715">
        <v>578.75</v>
      </c>
      <c r="L11" s="713">
        <v>0</v>
      </c>
      <c r="M11" s="716"/>
      <c r="N11" s="699">
        <v>12.95</v>
      </c>
      <c r="O11" s="699">
        <v>6.89</v>
      </c>
      <c r="P11" s="699">
        <v>34.74</v>
      </c>
      <c r="Q11" s="700">
        <v>4240</v>
      </c>
      <c r="R11" s="699" t="s">
        <v>34</v>
      </c>
      <c r="S11" s="700">
        <f>((100-N11)/(100-O11))*Q11</f>
        <v>3964.0425303404572</v>
      </c>
      <c r="T11" s="699">
        <f>N11-O11</f>
        <v>6.06</v>
      </c>
      <c r="U11" s="701"/>
      <c r="V11" s="699">
        <v>17.73</v>
      </c>
      <c r="W11" s="699">
        <v>7.37</v>
      </c>
      <c r="X11" s="699">
        <v>42.27</v>
      </c>
      <c r="Y11" s="702">
        <v>3461</v>
      </c>
      <c r="Z11" s="702" t="s">
        <v>33</v>
      </c>
      <c r="AA11" s="700">
        <f>((100-V11)/(100-W11))*Y11</f>
        <v>3073.9120155457194</v>
      </c>
      <c r="AB11" s="699">
        <f>(V11-W11)</f>
        <v>10.36</v>
      </c>
      <c r="AC11" s="668"/>
    </row>
    <row r="12" spans="1:29" s="669" customFormat="1" ht="15.6">
      <c r="A12" s="687">
        <v>9</v>
      </c>
      <c r="B12" s="717" t="s">
        <v>390</v>
      </c>
      <c r="C12" s="689">
        <v>5</v>
      </c>
      <c r="D12" s="688" t="s">
        <v>65</v>
      </c>
      <c r="E12" s="689" t="s">
        <v>34</v>
      </c>
      <c r="F12" s="688"/>
      <c r="G12" s="688">
        <v>151000288</v>
      </c>
      <c r="H12" s="718" t="s">
        <v>391</v>
      </c>
      <c r="I12" s="719">
        <v>0</v>
      </c>
      <c r="J12" s="720">
        <v>0</v>
      </c>
      <c r="K12" s="721">
        <v>0</v>
      </c>
      <c r="L12" s="722">
        <v>0</v>
      </c>
      <c r="M12" s="723"/>
      <c r="N12" s="699">
        <v>12.64</v>
      </c>
      <c r="O12" s="699">
        <v>10.130000000000001</v>
      </c>
      <c r="P12" s="699">
        <v>30.04</v>
      </c>
      <c r="Q12" s="700">
        <v>4286</v>
      </c>
      <c r="R12" s="699" t="s">
        <v>34</v>
      </c>
      <c r="S12" s="700">
        <f>((100-N12)/(100-O12))*Q12</f>
        <v>4166.2953154556581</v>
      </c>
      <c r="T12" s="699">
        <f>N12-O12</f>
        <v>2.5099999999999998</v>
      </c>
      <c r="U12" s="701"/>
      <c r="V12" s="699"/>
      <c r="W12" s="699"/>
      <c r="X12" s="699"/>
      <c r="Y12" s="702"/>
      <c r="Z12" s="702"/>
      <c r="AA12" s="700"/>
      <c r="AB12" s="699"/>
      <c r="AC12" s="668"/>
    </row>
    <row r="13" spans="1:29" s="669" customFormat="1" ht="15.6">
      <c r="A13" s="687">
        <v>11</v>
      </c>
      <c r="B13" s="717" t="s">
        <v>390</v>
      </c>
      <c r="C13" s="689">
        <v>6</v>
      </c>
      <c r="D13" s="688" t="s">
        <v>65</v>
      </c>
      <c r="E13" s="689" t="s">
        <v>34</v>
      </c>
      <c r="F13" s="688"/>
      <c r="G13" s="688">
        <v>161009436</v>
      </c>
      <c r="H13" s="718" t="s">
        <v>390</v>
      </c>
      <c r="I13" s="719">
        <v>0</v>
      </c>
      <c r="J13" s="724">
        <v>0</v>
      </c>
      <c r="K13" s="721">
        <v>0</v>
      </c>
      <c r="L13" s="722">
        <v>0</v>
      </c>
      <c r="M13" s="723"/>
      <c r="N13" s="699">
        <v>13.46</v>
      </c>
      <c r="O13" s="699">
        <v>8.4700000000000006</v>
      </c>
      <c r="P13" s="699">
        <v>40.85</v>
      </c>
      <c r="Q13" s="700">
        <v>3543</v>
      </c>
      <c r="R13" s="699" t="s">
        <v>33</v>
      </c>
      <c r="S13" s="700">
        <f>((100-N13)/(100-O13))*Q13</f>
        <v>3349.8439855784982</v>
      </c>
      <c r="T13" s="699">
        <f>N13-O13</f>
        <v>4.99</v>
      </c>
      <c r="U13" s="701"/>
      <c r="V13" s="699"/>
      <c r="W13" s="699"/>
      <c r="X13" s="699"/>
      <c r="Y13" s="702"/>
      <c r="Z13" s="702"/>
      <c r="AA13" s="700"/>
      <c r="AB13" s="699"/>
      <c r="AC13" s="668"/>
    </row>
    <row r="14" spans="1:29" s="669" customFormat="1" ht="15.6">
      <c r="A14" s="687">
        <v>20</v>
      </c>
      <c r="B14" s="725" t="s">
        <v>392</v>
      </c>
      <c r="C14" s="689">
        <v>12</v>
      </c>
      <c r="D14" s="688" t="s">
        <v>65</v>
      </c>
      <c r="E14" s="689" t="s">
        <v>34</v>
      </c>
      <c r="F14" s="690"/>
      <c r="G14" s="692">
        <v>161009441</v>
      </c>
      <c r="H14" s="693" t="s">
        <v>393</v>
      </c>
      <c r="I14" s="694">
        <v>0</v>
      </c>
      <c r="J14" s="695">
        <v>0</v>
      </c>
      <c r="K14" s="696">
        <v>0</v>
      </c>
      <c r="L14" s="697">
        <v>0</v>
      </c>
      <c r="M14" s="698"/>
      <c r="N14" s="699">
        <v>12.99</v>
      </c>
      <c r="O14" s="699">
        <v>8.1999999999999993</v>
      </c>
      <c r="P14" s="699">
        <v>34.85</v>
      </c>
      <c r="Q14" s="700">
        <v>4042</v>
      </c>
      <c r="R14" s="699" t="s">
        <v>34</v>
      </c>
      <c r="S14" s="700">
        <f>((100-N14)/(100-O14))*Q14</f>
        <v>3831.0938997821354</v>
      </c>
      <c r="T14" s="699">
        <f>N14-O14</f>
        <v>4.7900000000000009</v>
      </c>
      <c r="U14" s="701"/>
      <c r="V14" s="699"/>
      <c r="W14" s="699"/>
      <c r="X14" s="699"/>
      <c r="Y14" s="702"/>
      <c r="Z14" s="702"/>
      <c r="AA14" s="700"/>
      <c r="AB14" s="699"/>
      <c r="AC14" s="668"/>
    </row>
    <row r="15" spans="1:29" s="669" customFormat="1" ht="15.6">
      <c r="A15" s="687"/>
      <c r="B15" s="725"/>
      <c r="C15" s="689"/>
      <c r="D15" s="726" t="s">
        <v>65</v>
      </c>
      <c r="E15" s="726" t="s">
        <v>34</v>
      </c>
      <c r="F15" s="690"/>
      <c r="G15" s="692"/>
      <c r="H15" s="693"/>
      <c r="I15" s="694"/>
      <c r="J15" s="727">
        <f>SUM(J11:J14)</f>
        <v>609.20000000000005</v>
      </c>
      <c r="K15" s="705">
        <f>SUM(K11:K14)</f>
        <v>578.75</v>
      </c>
      <c r="L15" s="697"/>
      <c r="M15" s="698"/>
      <c r="N15" s="699"/>
      <c r="O15" s="699"/>
      <c r="P15" s="699"/>
      <c r="Q15" s="706">
        <v>4240</v>
      </c>
      <c r="R15" s="707" t="s">
        <v>34</v>
      </c>
      <c r="S15" s="706">
        <v>3964.0425303404572</v>
      </c>
      <c r="T15" s="699"/>
      <c r="U15" s="701"/>
      <c r="V15" s="699"/>
      <c r="W15" s="699"/>
      <c r="X15" s="699"/>
      <c r="Y15" s="708">
        <v>3461</v>
      </c>
      <c r="Z15" s="708" t="s">
        <v>33</v>
      </c>
      <c r="AA15" s="706">
        <v>3073.9120155457194</v>
      </c>
      <c r="AB15" s="699"/>
      <c r="AC15" s="668"/>
    </row>
    <row r="16" spans="1:29" s="669" customFormat="1" ht="15.6">
      <c r="A16" s="687"/>
      <c r="B16" s="725"/>
      <c r="C16" s="689"/>
      <c r="D16" s="688"/>
      <c r="E16" s="689"/>
      <c r="F16" s="690"/>
      <c r="G16" s="692"/>
      <c r="H16" s="693"/>
      <c r="I16" s="694"/>
      <c r="J16" s="695"/>
      <c r="K16" s="696"/>
      <c r="L16" s="697"/>
      <c r="M16" s="698"/>
      <c r="N16" s="699"/>
      <c r="O16" s="699"/>
      <c r="P16" s="699"/>
      <c r="Q16" s="700"/>
      <c r="R16" s="699"/>
      <c r="S16" s="700"/>
      <c r="T16" s="699"/>
      <c r="U16" s="701"/>
      <c r="V16" s="699"/>
      <c r="W16" s="699"/>
      <c r="X16" s="699"/>
      <c r="Y16" s="702"/>
      <c r="Z16" s="702"/>
      <c r="AA16" s="700"/>
      <c r="AB16" s="699"/>
      <c r="AC16" s="668"/>
    </row>
    <row r="17" spans="1:29" s="669" customFormat="1" ht="15.6">
      <c r="A17" s="687"/>
      <c r="B17" s="725"/>
      <c r="C17" s="689"/>
      <c r="D17" s="688"/>
      <c r="E17" s="689"/>
      <c r="F17" s="690"/>
      <c r="G17" s="692"/>
      <c r="H17" s="693"/>
      <c r="I17" s="694"/>
      <c r="J17" s="695"/>
      <c r="K17" s="696"/>
      <c r="L17" s="697"/>
      <c r="M17" s="698"/>
      <c r="N17" s="699"/>
      <c r="O17" s="699"/>
      <c r="P17" s="699"/>
      <c r="Q17" s="700"/>
      <c r="R17" s="699"/>
      <c r="S17" s="700"/>
      <c r="T17" s="699"/>
      <c r="U17" s="701"/>
      <c r="V17" s="699"/>
      <c r="W17" s="699"/>
      <c r="X17" s="699"/>
      <c r="Y17" s="702"/>
      <c r="Z17" s="702"/>
      <c r="AA17" s="700"/>
      <c r="AB17" s="699"/>
      <c r="AC17" s="668"/>
    </row>
    <row r="18" spans="1:29" s="669" customFormat="1" ht="15.6">
      <c r="A18" s="687">
        <v>51</v>
      </c>
      <c r="B18" s="688" t="s">
        <v>394</v>
      </c>
      <c r="C18" s="726">
        <v>41</v>
      </c>
      <c r="D18" s="703" t="s">
        <v>321</v>
      </c>
      <c r="E18" s="703" t="s">
        <v>33</v>
      </c>
      <c r="F18" s="690">
        <v>58</v>
      </c>
      <c r="G18" s="692" t="s">
        <v>395</v>
      </c>
      <c r="H18" s="693" t="s">
        <v>383</v>
      </c>
      <c r="I18" s="694">
        <v>3832.84</v>
      </c>
      <c r="J18" s="727">
        <v>3832.84</v>
      </c>
      <c r="K18" s="705">
        <v>3803</v>
      </c>
      <c r="L18" s="697">
        <v>3803</v>
      </c>
      <c r="M18" s="698"/>
      <c r="N18" s="699"/>
      <c r="O18" s="699"/>
      <c r="P18" s="699"/>
      <c r="Q18" s="706">
        <v>2669</v>
      </c>
      <c r="R18" s="707" t="s">
        <v>50</v>
      </c>
      <c r="S18" s="706">
        <v>2451</v>
      </c>
      <c r="T18" s="699"/>
      <c r="U18" s="701"/>
      <c r="V18" s="699"/>
      <c r="W18" s="699"/>
      <c r="X18" s="699"/>
      <c r="Y18" s="708">
        <v>3550</v>
      </c>
      <c r="Z18" s="708" t="s">
        <v>33</v>
      </c>
      <c r="AA18" s="706">
        <v>3250</v>
      </c>
      <c r="AB18" s="699"/>
      <c r="AC18" s="668"/>
    </row>
    <row r="19" spans="1:29" s="669" customFormat="1" ht="15.6">
      <c r="A19" s="687"/>
      <c r="B19" s="688"/>
      <c r="C19" s="688"/>
      <c r="D19" s="690"/>
      <c r="E19" s="690"/>
      <c r="F19" s="690"/>
      <c r="G19" s="692"/>
      <c r="H19" s="693"/>
      <c r="I19" s="694"/>
      <c r="J19" s="695"/>
      <c r="K19" s="696"/>
      <c r="L19" s="697"/>
      <c r="M19" s="698"/>
      <c r="N19" s="699"/>
      <c r="O19" s="699"/>
      <c r="P19" s="699"/>
      <c r="Q19" s="700"/>
      <c r="R19" s="699"/>
      <c r="S19" s="700"/>
      <c r="T19" s="699"/>
      <c r="U19" s="701"/>
      <c r="V19" s="699"/>
      <c r="W19" s="699"/>
      <c r="X19" s="699"/>
      <c r="Y19" s="702"/>
      <c r="Z19" s="702"/>
      <c r="AA19" s="700"/>
      <c r="AB19" s="699"/>
      <c r="AC19" s="668"/>
    </row>
    <row r="20" spans="1:29" s="669" customFormat="1" ht="15.6">
      <c r="A20" s="687"/>
      <c r="B20" s="688"/>
      <c r="C20" s="688"/>
      <c r="D20" s="690"/>
      <c r="E20" s="690"/>
      <c r="F20" s="690"/>
      <c r="G20" s="692"/>
      <c r="H20" s="693"/>
      <c r="I20" s="694"/>
      <c r="J20" s="695"/>
      <c r="K20" s="696"/>
      <c r="L20" s="697"/>
      <c r="M20" s="698"/>
      <c r="N20" s="699"/>
      <c r="O20" s="699"/>
      <c r="P20" s="699"/>
      <c r="Q20" s="700"/>
      <c r="R20" s="699"/>
      <c r="S20" s="700"/>
      <c r="T20" s="699"/>
      <c r="U20" s="701"/>
      <c r="V20" s="699"/>
      <c r="W20" s="699"/>
      <c r="X20" s="699"/>
      <c r="Y20" s="702"/>
      <c r="Z20" s="702"/>
      <c r="AA20" s="700"/>
      <c r="AB20" s="699"/>
      <c r="AC20" s="668"/>
    </row>
    <row r="21" spans="1:29" s="669" customFormat="1" ht="15.6">
      <c r="A21" s="687"/>
      <c r="B21" s="688"/>
      <c r="C21" s="688"/>
      <c r="D21" s="690"/>
      <c r="E21" s="690"/>
      <c r="F21" s="690"/>
      <c r="G21" s="692"/>
      <c r="H21" s="693"/>
      <c r="I21" s="694"/>
      <c r="J21" s="695"/>
      <c r="K21" s="696"/>
      <c r="L21" s="697"/>
      <c r="M21" s="698"/>
      <c r="N21" s="699"/>
      <c r="O21" s="699"/>
      <c r="P21" s="699"/>
      <c r="Q21" s="700"/>
      <c r="R21" s="699"/>
      <c r="S21" s="700"/>
      <c r="T21" s="699"/>
      <c r="U21" s="701"/>
      <c r="V21" s="699"/>
      <c r="W21" s="699"/>
      <c r="X21" s="699"/>
      <c r="Y21" s="702"/>
      <c r="Z21" s="702"/>
      <c r="AA21" s="700"/>
      <c r="AB21" s="699"/>
      <c r="AC21" s="668"/>
    </row>
    <row r="22" spans="1:29" s="669" customFormat="1" ht="15.6">
      <c r="A22" s="687">
        <v>3</v>
      </c>
      <c r="B22" s="709" t="s">
        <v>396</v>
      </c>
      <c r="C22" s="689">
        <v>1</v>
      </c>
      <c r="D22" s="688" t="s">
        <v>72</v>
      </c>
      <c r="E22" s="689" t="s">
        <v>34</v>
      </c>
      <c r="F22" s="710">
        <v>59</v>
      </c>
      <c r="G22" s="710">
        <v>151000199</v>
      </c>
      <c r="H22" s="710" t="s">
        <v>397</v>
      </c>
      <c r="I22" s="713">
        <v>4087.77</v>
      </c>
      <c r="J22" s="714">
        <v>4087.77</v>
      </c>
      <c r="K22" s="715">
        <v>4056.33</v>
      </c>
      <c r="L22" s="713">
        <v>4056.33</v>
      </c>
      <c r="M22" s="716"/>
      <c r="N22" s="699">
        <v>12.37</v>
      </c>
      <c r="O22" s="699">
        <v>6.26</v>
      </c>
      <c r="P22" s="699">
        <v>46.26</v>
      </c>
      <c r="Q22" s="700">
        <v>3400</v>
      </c>
      <c r="R22" s="699" t="s">
        <v>47</v>
      </c>
      <c r="S22" s="700">
        <f t="shared" ref="S22:S27" si="0">((100-N22)/(100-O22))*Q22</f>
        <v>3178.3870279496477</v>
      </c>
      <c r="T22" s="699">
        <f t="shared" ref="T22:T27" si="1">N22-O22</f>
        <v>6.1099999999999994</v>
      </c>
      <c r="U22" s="701"/>
      <c r="V22" s="699">
        <v>12.85</v>
      </c>
      <c r="W22" s="699">
        <v>6.27</v>
      </c>
      <c r="X22" s="699">
        <v>43.73</v>
      </c>
      <c r="Y22" s="702">
        <v>3600</v>
      </c>
      <c r="Z22" s="702" t="s">
        <v>33</v>
      </c>
      <c r="AA22" s="700">
        <f t="shared" ref="AA22:AA27" si="2">((100-V22)/(100-W22))*Y22</f>
        <v>3347.2740851381627</v>
      </c>
      <c r="AB22" s="699">
        <f t="shared" ref="AB22:AB27" si="3">(V22-W22)</f>
        <v>6.58</v>
      </c>
      <c r="AC22" s="668"/>
    </row>
    <row r="23" spans="1:29" s="669" customFormat="1" ht="15.6">
      <c r="A23" s="687">
        <v>4</v>
      </c>
      <c r="B23" s="709" t="s">
        <v>398</v>
      </c>
      <c r="C23" s="689">
        <v>2</v>
      </c>
      <c r="D23" s="688" t="s">
        <v>72</v>
      </c>
      <c r="E23" s="689" t="s">
        <v>34</v>
      </c>
      <c r="F23" s="710">
        <v>59</v>
      </c>
      <c r="G23" s="710">
        <v>161004881</v>
      </c>
      <c r="H23" s="712" t="s">
        <v>396</v>
      </c>
      <c r="I23" s="719">
        <v>4030.36</v>
      </c>
      <c r="J23" s="728">
        <v>4030.36</v>
      </c>
      <c r="K23" s="715">
        <v>3998.97</v>
      </c>
      <c r="L23" s="713">
        <v>3998.97</v>
      </c>
      <c r="M23" s="716"/>
      <c r="N23" s="699">
        <v>12.07</v>
      </c>
      <c r="O23" s="699">
        <v>7.35</v>
      </c>
      <c r="P23" s="699">
        <v>42</v>
      </c>
      <c r="Q23" s="700">
        <v>3655</v>
      </c>
      <c r="R23" s="699" t="s">
        <v>33</v>
      </c>
      <c r="S23" s="700">
        <f t="shared" si="0"/>
        <v>3468.7981651376149</v>
      </c>
      <c r="T23" s="699">
        <f t="shared" si="1"/>
        <v>4.7200000000000006</v>
      </c>
      <c r="U23" s="701"/>
      <c r="V23" s="699">
        <v>13.81</v>
      </c>
      <c r="W23" s="699">
        <v>7.53</v>
      </c>
      <c r="X23" s="699">
        <v>34.450000000000003</v>
      </c>
      <c r="Y23" s="702">
        <v>4272</v>
      </c>
      <c r="Z23" s="702" t="s">
        <v>34</v>
      </c>
      <c r="AA23" s="700">
        <f t="shared" si="2"/>
        <v>3981.871742186655</v>
      </c>
      <c r="AB23" s="699">
        <f t="shared" si="3"/>
        <v>6.28</v>
      </c>
      <c r="AC23" s="668"/>
    </row>
    <row r="24" spans="1:29" s="669" customFormat="1" ht="15.6">
      <c r="A24" s="687">
        <v>7</v>
      </c>
      <c r="B24" s="709" t="s">
        <v>391</v>
      </c>
      <c r="C24" s="689">
        <v>4</v>
      </c>
      <c r="D24" s="688" t="s">
        <v>72</v>
      </c>
      <c r="E24" s="689" t="s">
        <v>34</v>
      </c>
      <c r="F24" s="729">
        <v>59</v>
      </c>
      <c r="G24" s="711">
        <v>161004883</v>
      </c>
      <c r="H24" s="730" t="s">
        <v>398</v>
      </c>
      <c r="I24" s="713">
        <v>4004.57</v>
      </c>
      <c r="J24" s="728">
        <v>4004.57</v>
      </c>
      <c r="K24" s="715">
        <v>3973.77</v>
      </c>
      <c r="L24" s="713">
        <v>3973.77</v>
      </c>
      <c r="M24" s="716"/>
      <c r="N24" s="699">
        <v>12.65</v>
      </c>
      <c r="O24" s="699">
        <v>7.31</v>
      </c>
      <c r="P24" s="699">
        <v>41.82</v>
      </c>
      <c r="Q24" s="700">
        <v>3566</v>
      </c>
      <c r="R24" s="699" t="s">
        <v>33</v>
      </c>
      <c r="S24" s="700">
        <f t="shared" si="0"/>
        <v>3360.5577732225697</v>
      </c>
      <c r="T24" s="699">
        <f t="shared" si="1"/>
        <v>5.3400000000000007</v>
      </c>
      <c r="U24" s="701"/>
      <c r="V24" s="699">
        <v>13.54</v>
      </c>
      <c r="W24" s="699">
        <v>7.44</v>
      </c>
      <c r="X24" s="699">
        <v>36.020000000000003</v>
      </c>
      <c r="Y24" s="702">
        <v>4130</v>
      </c>
      <c r="Z24" s="702" t="s">
        <v>34</v>
      </c>
      <c r="AA24" s="700">
        <f t="shared" si="2"/>
        <v>3857.8197925669838</v>
      </c>
      <c r="AB24" s="699">
        <f t="shared" si="3"/>
        <v>6.0999999999999988</v>
      </c>
      <c r="AC24" s="668"/>
    </row>
    <row r="25" spans="1:29" s="669" customFormat="1" ht="15.6">
      <c r="A25" s="687">
        <v>12</v>
      </c>
      <c r="B25" s="731" t="s">
        <v>399</v>
      </c>
      <c r="C25" s="689">
        <v>7</v>
      </c>
      <c r="D25" s="688" t="s">
        <v>72</v>
      </c>
      <c r="E25" s="689" t="s">
        <v>34</v>
      </c>
      <c r="F25" s="688">
        <v>58</v>
      </c>
      <c r="G25" s="688">
        <v>161004884</v>
      </c>
      <c r="H25" s="718" t="s">
        <v>390</v>
      </c>
      <c r="I25" s="719">
        <v>4067.81</v>
      </c>
      <c r="J25" s="732">
        <v>4067.81</v>
      </c>
      <c r="K25" s="721">
        <v>4036.48</v>
      </c>
      <c r="L25" s="722">
        <v>4036.48</v>
      </c>
      <c r="M25" s="723"/>
      <c r="N25" s="699">
        <v>12.7</v>
      </c>
      <c r="O25" s="699">
        <v>7.33</v>
      </c>
      <c r="P25" s="699">
        <v>39.71</v>
      </c>
      <c r="Q25" s="700">
        <v>3677</v>
      </c>
      <c r="R25" s="699" t="s">
        <v>33</v>
      </c>
      <c r="S25" s="700">
        <f t="shared" si="0"/>
        <v>3463.9268371641306</v>
      </c>
      <c r="T25" s="699">
        <f t="shared" si="1"/>
        <v>5.3699999999999992</v>
      </c>
      <c r="U25" s="701"/>
      <c r="V25" s="699">
        <v>13.59</v>
      </c>
      <c r="W25" s="699">
        <v>7.9</v>
      </c>
      <c r="X25" s="699">
        <v>35.29</v>
      </c>
      <c r="Y25" s="702">
        <v>4168</v>
      </c>
      <c r="Z25" s="702" t="s">
        <v>34</v>
      </c>
      <c r="AA25" s="700">
        <f t="shared" si="2"/>
        <v>3910.498154180239</v>
      </c>
      <c r="AB25" s="699">
        <f t="shared" si="3"/>
        <v>5.6899999999999995</v>
      </c>
      <c r="AC25" s="668"/>
    </row>
    <row r="26" spans="1:29" s="669" customFormat="1" ht="15.6">
      <c r="A26" s="687">
        <v>15</v>
      </c>
      <c r="B26" s="725" t="s">
        <v>400</v>
      </c>
      <c r="C26" s="689">
        <v>9</v>
      </c>
      <c r="D26" s="690" t="s">
        <v>72</v>
      </c>
      <c r="E26" s="691" t="s">
        <v>34</v>
      </c>
      <c r="F26" s="690">
        <v>59</v>
      </c>
      <c r="G26" s="692">
        <v>161004886</v>
      </c>
      <c r="H26" s="693" t="s">
        <v>399</v>
      </c>
      <c r="I26" s="694">
        <v>4128.8100000000004</v>
      </c>
      <c r="J26" s="733">
        <v>4128.8100000000004</v>
      </c>
      <c r="K26" s="696">
        <v>4096.2</v>
      </c>
      <c r="L26" s="697">
        <v>4096.2</v>
      </c>
      <c r="M26" s="698"/>
      <c r="N26" s="699">
        <v>13.36</v>
      </c>
      <c r="O26" s="699">
        <v>6.85</v>
      </c>
      <c r="P26" s="699">
        <v>40.17</v>
      </c>
      <c r="Q26" s="700">
        <v>3836</v>
      </c>
      <c r="R26" s="699" t="s">
        <v>37</v>
      </c>
      <c r="S26" s="700">
        <f t="shared" si="0"/>
        <v>3567.9123993558778</v>
      </c>
      <c r="T26" s="699">
        <f t="shared" si="1"/>
        <v>6.51</v>
      </c>
      <c r="U26" s="701"/>
      <c r="V26" s="699">
        <v>13.69</v>
      </c>
      <c r="W26" s="699">
        <v>6.53</v>
      </c>
      <c r="X26" s="699">
        <v>44.12</v>
      </c>
      <c r="Y26" s="702">
        <v>3454</v>
      </c>
      <c r="Z26" s="702" t="s">
        <v>33</v>
      </c>
      <c r="AA26" s="700">
        <f t="shared" si="2"/>
        <v>3189.4162832994543</v>
      </c>
      <c r="AB26" s="699">
        <f t="shared" si="3"/>
        <v>7.1599999999999993</v>
      </c>
      <c r="AC26" s="668"/>
    </row>
    <row r="27" spans="1:29" s="669" customFormat="1" ht="15.6">
      <c r="A27" s="687">
        <v>16</v>
      </c>
      <c r="B27" s="725" t="s">
        <v>393</v>
      </c>
      <c r="C27" s="689">
        <v>10</v>
      </c>
      <c r="D27" s="690" t="s">
        <v>72</v>
      </c>
      <c r="E27" s="691" t="s">
        <v>34</v>
      </c>
      <c r="F27" s="690">
        <v>59</v>
      </c>
      <c r="G27" s="692">
        <v>161004888</v>
      </c>
      <c r="H27" s="693" t="s">
        <v>393</v>
      </c>
      <c r="I27" s="694">
        <v>4078.26</v>
      </c>
      <c r="J27" s="733">
        <v>4078.26</v>
      </c>
      <c r="K27" s="696">
        <v>4046.1</v>
      </c>
      <c r="L27" s="697">
        <v>4046.1</v>
      </c>
      <c r="M27" s="698"/>
      <c r="N27" s="699">
        <v>12.61</v>
      </c>
      <c r="O27" s="699">
        <v>6.33</v>
      </c>
      <c r="P27" s="699">
        <v>41.3</v>
      </c>
      <c r="Q27" s="700">
        <v>3718</v>
      </c>
      <c r="R27" s="699" t="s">
        <v>37</v>
      </c>
      <c r="S27" s="700">
        <f t="shared" si="0"/>
        <v>3468.7308636703319</v>
      </c>
      <c r="T27" s="699">
        <f t="shared" si="1"/>
        <v>6.2799999999999994</v>
      </c>
      <c r="U27" s="701"/>
      <c r="V27" s="699">
        <v>14.77</v>
      </c>
      <c r="W27" s="699">
        <v>6.96</v>
      </c>
      <c r="X27" s="699">
        <v>37.69</v>
      </c>
      <c r="Y27" s="702">
        <v>4025</v>
      </c>
      <c r="Z27" s="702" t="s">
        <v>34</v>
      </c>
      <c r="AA27" s="700">
        <f t="shared" si="2"/>
        <v>3687.1318787618225</v>
      </c>
      <c r="AB27" s="699">
        <f t="shared" si="3"/>
        <v>7.81</v>
      </c>
      <c r="AC27" s="668"/>
    </row>
    <row r="28" spans="1:29" s="669" customFormat="1" ht="15.6">
      <c r="A28" s="687">
        <v>21</v>
      </c>
      <c r="B28" s="717" t="s">
        <v>401</v>
      </c>
      <c r="C28" s="689">
        <v>13</v>
      </c>
      <c r="D28" s="688" t="s">
        <v>72</v>
      </c>
      <c r="E28" s="689" t="s">
        <v>34</v>
      </c>
      <c r="F28" s="690">
        <v>59</v>
      </c>
      <c r="G28" s="692">
        <v>161004892</v>
      </c>
      <c r="H28" s="693" t="s">
        <v>392</v>
      </c>
      <c r="I28" s="694">
        <v>4135.8</v>
      </c>
      <c r="J28" s="695">
        <v>4135.8</v>
      </c>
      <c r="K28" s="696">
        <v>4103.55</v>
      </c>
      <c r="L28" s="697">
        <v>4103.55</v>
      </c>
      <c r="M28" s="698"/>
      <c r="N28" s="699"/>
      <c r="O28" s="699"/>
      <c r="P28" s="699"/>
      <c r="Q28" s="700">
        <v>3641.0579230081385</v>
      </c>
      <c r="R28" s="699" t="s">
        <v>33</v>
      </c>
      <c r="S28" s="700">
        <v>3354.293158988668</v>
      </c>
      <c r="T28" s="699"/>
      <c r="U28" s="701"/>
      <c r="V28" s="699"/>
      <c r="W28" s="699"/>
      <c r="X28" s="699"/>
      <c r="Y28" s="702">
        <v>4150</v>
      </c>
      <c r="Z28" s="702" t="s">
        <v>34</v>
      </c>
      <c r="AA28" s="700">
        <v>3850</v>
      </c>
      <c r="AB28" s="699"/>
      <c r="AC28" s="668"/>
    </row>
    <row r="29" spans="1:29" s="669" customFormat="1" ht="15.6">
      <c r="A29" s="687">
        <v>22</v>
      </c>
      <c r="B29" s="717" t="s">
        <v>402</v>
      </c>
      <c r="C29" s="689">
        <v>14</v>
      </c>
      <c r="D29" s="688" t="s">
        <v>72</v>
      </c>
      <c r="E29" s="689" t="s">
        <v>34</v>
      </c>
      <c r="F29" s="690">
        <v>59</v>
      </c>
      <c r="G29" s="692">
        <v>161004889</v>
      </c>
      <c r="H29" s="693" t="s">
        <v>403</v>
      </c>
      <c r="I29" s="694">
        <v>4135.2</v>
      </c>
      <c r="J29" s="695">
        <v>4135.2</v>
      </c>
      <c r="K29" s="696">
        <v>4102.53</v>
      </c>
      <c r="L29" s="697">
        <v>4102.53</v>
      </c>
      <c r="M29" s="698"/>
      <c r="N29" s="699"/>
      <c r="O29" s="699"/>
      <c r="P29" s="699"/>
      <c r="Q29" s="700">
        <v>3641.0579230081385</v>
      </c>
      <c r="R29" s="699" t="s">
        <v>33</v>
      </c>
      <c r="S29" s="700">
        <v>3354.293158988668</v>
      </c>
      <c r="T29" s="699"/>
      <c r="U29" s="701"/>
      <c r="V29" s="699">
        <v>14.62</v>
      </c>
      <c r="W29" s="699">
        <v>7.03</v>
      </c>
      <c r="X29" s="699">
        <v>37.86</v>
      </c>
      <c r="Y29" s="702">
        <v>4032</v>
      </c>
      <c r="Z29" s="702" t="s">
        <v>34</v>
      </c>
      <c r="AA29" s="700">
        <f>((100-V29)/(100-W29))*Y29</f>
        <v>3702.8305905130687</v>
      </c>
      <c r="AB29" s="699">
        <f>(V29-W29)</f>
        <v>7.589999999999999</v>
      </c>
      <c r="AC29" s="668"/>
    </row>
    <row r="30" spans="1:29" s="669" customFormat="1" ht="15.6">
      <c r="A30" s="687">
        <v>23</v>
      </c>
      <c r="B30" s="717" t="s">
        <v>402</v>
      </c>
      <c r="C30" s="689">
        <v>15</v>
      </c>
      <c r="D30" s="688" t="s">
        <v>72</v>
      </c>
      <c r="E30" s="689" t="s">
        <v>34</v>
      </c>
      <c r="F30" s="690">
        <v>58</v>
      </c>
      <c r="G30" s="692">
        <v>151000202</v>
      </c>
      <c r="H30" s="693" t="s">
        <v>392</v>
      </c>
      <c r="I30" s="694">
        <v>4085.11</v>
      </c>
      <c r="J30" s="695">
        <v>4085.11</v>
      </c>
      <c r="K30" s="696">
        <v>4052.82</v>
      </c>
      <c r="L30" s="697">
        <v>4052.82</v>
      </c>
      <c r="M30" s="698"/>
      <c r="N30" s="699"/>
      <c r="O30" s="699"/>
      <c r="P30" s="699"/>
      <c r="Q30" s="700">
        <v>3641.0579230081385</v>
      </c>
      <c r="R30" s="699" t="s">
        <v>33</v>
      </c>
      <c r="S30" s="700">
        <v>3354.293158988668</v>
      </c>
      <c r="T30" s="699"/>
      <c r="U30" s="701"/>
      <c r="V30" s="699"/>
      <c r="W30" s="699"/>
      <c r="X30" s="699"/>
      <c r="Y30" s="702">
        <v>4150</v>
      </c>
      <c r="Z30" s="702" t="s">
        <v>34</v>
      </c>
      <c r="AA30" s="700">
        <v>3850</v>
      </c>
      <c r="AB30" s="699"/>
      <c r="AC30" s="668"/>
    </row>
    <row r="31" spans="1:29" s="669" customFormat="1" ht="15.6">
      <c r="A31" s="687">
        <v>24</v>
      </c>
      <c r="B31" s="688" t="s">
        <v>404</v>
      </c>
      <c r="C31" s="689">
        <v>16</v>
      </c>
      <c r="D31" s="688" t="s">
        <v>72</v>
      </c>
      <c r="E31" s="689" t="s">
        <v>34</v>
      </c>
      <c r="F31" s="690">
        <v>59</v>
      </c>
      <c r="G31" s="692">
        <v>161004893</v>
      </c>
      <c r="H31" s="693" t="s">
        <v>401</v>
      </c>
      <c r="I31" s="694">
        <v>4127.79</v>
      </c>
      <c r="J31" s="695">
        <v>4127.79</v>
      </c>
      <c r="K31" s="696">
        <v>4096</v>
      </c>
      <c r="L31" s="697">
        <v>4096</v>
      </c>
      <c r="M31" s="698"/>
      <c r="N31" s="699"/>
      <c r="O31" s="699"/>
      <c r="P31" s="699"/>
      <c r="Q31" s="700">
        <v>3641.0579230081385</v>
      </c>
      <c r="R31" s="699" t="s">
        <v>33</v>
      </c>
      <c r="S31" s="700">
        <v>3354.293158988668</v>
      </c>
      <c r="T31" s="699"/>
      <c r="U31" s="701"/>
      <c r="V31" s="699"/>
      <c r="W31" s="699"/>
      <c r="X31" s="699"/>
      <c r="Y31" s="702">
        <v>4150</v>
      </c>
      <c r="Z31" s="702" t="s">
        <v>34</v>
      </c>
      <c r="AA31" s="700">
        <v>3850</v>
      </c>
      <c r="AB31" s="699"/>
      <c r="AC31" s="668"/>
    </row>
    <row r="32" spans="1:29" s="669" customFormat="1" ht="15.6">
      <c r="A32" s="687">
        <v>25</v>
      </c>
      <c r="B32" s="688" t="s">
        <v>404</v>
      </c>
      <c r="C32" s="689">
        <v>17</v>
      </c>
      <c r="D32" s="688" t="s">
        <v>72</v>
      </c>
      <c r="E32" s="689" t="s">
        <v>34</v>
      </c>
      <c r="F32" s="690">
        <v>59</v>
      </c>
      <c r="G32" s="692">
        <v>161004895</v>
      </c>
      <c r="H32" s="693" t="s">
        <v>402</v>
      </c>
      <c r="I32" s="694">
        <v>4133.08</v>
      </c>
      <c r="J32" s="695">
        <v>4133.08</v>
      </c>
      <c r="K32" s="696">
        <v>4100.8500000000004</v>
      </c>
      <c r="L32" s="697">
        <v>4100.8500000000004</v>
      </c>
      <c r="M32" s="698"/>
      <c r="N32" s="699"/>
      <c r="O32" s="699"/>
      <c r="P32" s="699"/>
      <c r="Q32" s="700">
        <v>3641.0579230081385</v>
      </c>
      <c r="R32" s="699" t="s">
        <v>33</v>
      </c>
      <c r="S32" s="700">
        <v>3354.293158988668</v>
      </c>
      <c r="T32" s="699"/>
      <c r="U32" s="701"/>
      <c r="V32" s="699"/>
      <c r="W32" s="699"/>
      <c r="X32" s="699"/>
      <c r="Y32" s="702">
        <v>4150</v>
      </c>
      <c r="Z32" s="702" t="s">
        <v>34</v>
      </c>
      <c r="AA32" s="700">
        <v>3850</v>
      </c>
      <c r="AB32" s="699"/>
      <c r="AC32" s="668"/>
    </row>
    <row r="33" spans="1:29" s="669" customFormat="1" ht="15.6">
      <c r="A33" s="687">
        <v>26</v>
      </c>
      <c r="B33" s="688" t="s">
        <v>405</v>
      </c>
      <c r="C33" s="689">
        <v>18</v>
      </c>
      <c r="D33" s="688" t="s">
        <v>72</v>
      </c>
      <c r="E33" s="689" t="s">
        <v>34</v>
      </c>
      <c r="F33" s="690">
        <v>59</v>
      </c>
      <c r="G33" s="692">
        <v>161004894</v>
      </c>
      <c r="H33" s="693" t="s">
        <v>402</v>
      </c>
      <c r="I33" s="694">
        <v>4111.07</v>
      </c>
      <c r="J33" s="695">
        <v>4111.07</v>
      </c>
      <c r="K33" s="696">
        <v>4078.63</v>
      </c>
      <c r="L33" s="697">
        <v>4078.63</v>
      </c>
      <c r="M33" s="698"/>
      <c r="N33" s="699"/>
      <c r="O33" s="699"/>
      <c r="P33" s="699"/>
      <c r="Q33" s="700">
        <v>3641.0579230081385</v>
      </c>
      <c r="R33" s="699" t="s">
        <v>33</v>
      </c>
      <c r="S33" s="700">
        <v>3354.293158988668</v>
      </c>
      <c r="T33" s="699"/>
      <c r="U33" s="701"/>
      <c r="V33" s="699"/>
      <c r="W33" s="699"/>
      <c r="X33" s="699"/>
      <c r="Y33" s="702">
        <v>4150</v>
      </c>
      <c r="Z33" s="702" t="s">
        <v>34</v>
      </c>
      <c r="AA33" s="700">
        <v>3850</v>
      </c>
      <c r="AB33" s="699"/>
      <c r="AC33" s="668"/>
    </row>
    <row r="34" spans="1:29" s="669" customFormat="1" ht="15.6">
      <c r="A34" s="687">
        <v>29</v>
      </c>
      <c r="B34" s="688" t="s">
        <v>406</v>
      </c>
      <c r="C34" s="689">
        <v>20</v>
      </c>
      <c r="D34" s="688" t="s">
        <v>72</v>
      </c>
      <c r="E34" s="689" t="s">
        <v>34</v>
      </c>
      <c r="F34" s="690">
        <v>59</v>
      </c>
      <c r="G34" s="692">
        <v>161004898</v>
      </c>
      <c r="H34" s="693" t="s">
        <v>407</v>
      </c>
      <c r="I34" s="694">
        <v>4117.8999999999996</v>
      </c>
      <c r="J34" s="695">
        <v>4117.8999999999996</v>
      </c>
      <c r="K34" s="696">
        <v>4085.8</v>
      </c>
      <c r="L34" s="697">
        <v>4085.8</v>
      </c>
      <c r="M34" s="698"/>
      <c r="N34" s="699"/>
      <c r="O34" s="699"/>
      <c r="P34" s="699"/>
      <c r="Q34" s="700">
        <v>3641.0579230081385</v>
      </c>
      <c r="R34" s="699" t="s">
        <v>33</v>
      </c>
      <c r="S34" s="700">
        <v>3354.293158988668</v>
      </c>
      <c r="T34" s="699"/>
      <c r="U34" s="701"/>
      <c r="V34" s="699"/>
      <c r="W34" s="699"/>
      <c r="X34" s="699"/>
      <c r="Y34" s="702">
        <v>4150</v>
      </c>
      <c r="Z34" s="702" t="s">
        <v>34</v>
      </c>
      <c r="AA34" s="700">
        <v>3850</v>
      </c>
      <c r="AB34" s="699"/>
      <c r="AC34" s="668"/>
    </row>
    <row r="35" spans="1:29" s="669" customFormat="1" ht="15.6">
      <c r="A35" s="687">
        <v>30</v>
      </c>
      <c r="B35" s="688" t="s">
        <v>406</v>
      </c>
      <c r="C35" s="689">
        <v>21</v>
      </c>
      <c r="D35" s="688" t="s">
        <v>72</v>
      </c>
      <c r="E35" s="689" t="s">
        <v>34</v>
      </c>
      <c r="F35" s="690">
        <v>58</v>
      </c>
      <c r="G35" s="692">
        <v>151000205</v>
      </c>
      <c r="H35" s="693" t="s">
        <v>407</v>
      </c>
      <c r="I35" s="694">
        <v>4151.3999999999996</v>
      </c>
      <c r="J35" s="695">
        <v>4151.3999999999996</v>
      </c>
      <c r="K35" s="696">
        <v>4118.6000000000004</v>
      </c>
      <c r="L35" s="697">
        <v>4118.6000000000004</v>
      </c>
      <c r="M35" s="698"/>
      <c r="N35" s="699"/>
      <c r="O35" s="699"/>
      <c r="P35" s="699"/>
      <c r="Q35" s="700">
        <v>3641.0579230081385</v>
      </c>
      <c r="R35" s="699" t="s">
        <v>33</v>
      </c>
      <c r="S35" s="700">
        <v>3354.293158988668</v>
      </c>
      <c r="T35" s="699"/>
      <c r="U35" s="701"/>
      <c r="V35" s="699"/>
      <c r="W35" s="699"/>
      <c r="X35" s="699"/>
      <c r="Y35" s="702">
        <v>4150</v>
      </c>
      <c r="Z35" s="702" t="s">
        <v>34</v>
      </c>
      <c r="AA35" s="700">
        <v>3850</v>
      </c>
      <c r="AB35" s="699"/>
      <c r="AC35" s="668"/>
    </row>
    <row r="36" spans="1:29" s="669" customFormat="1" ht="15.6">
      <c r="A36" s="687">
        <v>31</v>
      </c>
      <c r="B36" s="688" t="s">
        <v>408</v>
      </c>
      <c r="C36" s="689">
        <v>22</v>
      </c>
      <c r="D36" s="688" t="s">
        <v>72</v>
      </c>
      <c r="E36" s="689" t="s">
        <v>34</v>
      </c>
      <c r="F36" s="690">
        <v>59</v>
      </c>
      <c r="G36" s="692">
        <v>161004899</v>
      </c>
      <c r="H36" s="693" t="s">
        <v>406</v>
      </c>
      <c r="I36" s="694">
        <v>4122</v>
      </c>
      <c r="J36" s="695">
        <v>4122</v>
      </c>
      <c r="K36" s="696">
        <v>4089.31</v>
      </c>
      <c r="L36" s="697">
        <v>4089.31</v>
      </c>
      <c r="M36" s="698"/>
      <c r="N36" s="699"/>
      <c r="O36" s="699"/>
      <c r="P36" s="699"/>
      <c r="Q36" s="700">
        <v>3641.0579230081385</v>
      </c>
      <c r="R36" s="699" t="s">
        <v>33</v>
      </c>
      <c r="S36" s="700">
        <v>3354.293158988668</v>
      </c>
      <c r="T36" s="699"/>
      <c r="U36" s="701"/>
      <c r="V36" s="699"/>
      <c r="W36" s="699"/>
      <c r="X36" s="699"/>
      <c r="Y36" s="702">
        <v>4150</v>
      </c>
      <c r="Z36" s="702" t="s">
        <v>34</v>
      </c>
      <c r="AA36" s="700">
        <v>3850</v>
      </c>
      <c r="AB36" s="699"/>
      <c r="AC36" s="668"/>
    </row>
    <row r="37" spans="1:29" s="669" customFormat="1" ht="15.6">
      <c r="A37" s="687">
        <v>32</v>
      </c>
      <c r="B37" s="688" t="s">
        <v>408</v>
      </c>
      <c r="C37" s="689">
        <v>23</v>
      </c>
      <c r="D37" s="688" t="s">
        <v>72</v>
      </c>
      <c r="E37" s="689" t="s">
        <v>34</v>
      </c>
      <c r="F37" s="690">
        <v>59</v>
      </c>
      <c r="G37" s="692">
        <v>161004900</v>
      </c>
      <c r="H37" s="693" t="s">
        <v>409</v>
      </c>
      <c r="I37" s="694">
        <v>4120.24</v>
      </c>
      <c r="J37" s="695">
        <v>4120.24</v>
      </c>
      <c r="K37" s="696">
        <v>4088.06</v>
      </c>
      <c r="L37" s="697">
        <v>4088.06</v>
      </c>
      <c r="M37" s="698"/>
      <c r="N37" s="699"/>
      <c r="O37" s="699"/>
      <c r="P37" s="699"/>
      <c r="Q37" s="700">
        <v>3641.0579230081385</v>
      </c>
      <c r="R37" s="699" t="s">
        <v>33</v>
      </c>
      <c r="S37" s="700">
        <v>3354.293158988668</v>
      </c>
      <c r="T37" s="699"/>
      <c r="U37" s="701"/>
      <c r="V37" s="699"/>
      <c r="W37" s="699"/>
      <c r="X37" s="699"/>
      <c r="Y37" s="702">
        <v>4150</v>
      </c>
      <c r="Z37" s="702" t="s">
        <v>34</v>
      </c>
      <c r="AA37" s="700">
        <v>3850</v>
      </c>
      <c r="AB37" s="699"/>
      <c r="AC37" s="668"/>
    </row>
    <row r="38" spans="1:29" s="669" customFormat="1" ht="15.6">
      <c r="A38" s="687">
        <v>33</v>
      </c>
      <c r="B38" s="688" t="s">
        <v>408</v>
      </c>
      <c r="C38" s="689">
        <v>24</v>
      </c>
      <c r="D38" s="688" t="s">
        <v>72</v>
      </c>
      <c r="E38" s="689" t="s">
        <v>34</v>
      </c>
      <c r="F38" s="690">
        <v>59</v>
      </c>
      <c r="G38" s="692">
        <v>151000206</v>
      </c>
      <c r="H38" s="693" t="s">
        <v>406</v>
      </c>
      <c r="I38" s="694">
        <v>4180.8500000000004</v>
      </c>
      <c r="J38" s="695">
        <v>4180.8500000000004</v>
      </c>
      <c r="K38" s="696">
        <v>4148.28</v>
      </c>
      <c r="L38" s="697">
        <v>4148.28</v>
      </c>
      <c r="M38" s="698"/>
      <c r="N38" s="699"/>
      <c r="O38" s="699"/>
      <c r="P38" s="699"/>
      <c r="Q38" s="700">
        <v>3641.0579230081385</v>
      </c>
      <c r="R38" s="699" t="s">
        <v>33</v>
      </c>
      <c r="S38" s="700">
        <v>3354.293158988668</v>
      </c>
      <c r="T38" s="699"/>
      <c r="U38" s="701"/>
      <c r="V38" s="699"/>
      <c r="W38" s="699"/>
      <c r="X38" s="699"/>
      <c r="Y38" s="702">
        <v>4150</v>
      </c>
      <c r="Z38" s="702" t="s">
        <v>34</v>
      </c>
      <c r="AA38" s="700">
        <v>3850</v>
      </c>
      <c r="AB38" s="699"/>
      <c r="AC38" s="668"/>
    </row>
    <row r="39" spans="1:29" s="669" customFormat="1" ht="15.6">
      <c r="A39" s="687">
        <v>34</v>
      </c>
      <c r="B39" s="688" t="s">
        <v>410</v>
      </c>
      <c r="C39" s="689">
        <v>25</v>
      </c>
      <c r="D39" s="688" t="s">
        <v>72</v>
      </c>
      <c r="E39" s="689" t="s">
        <v>34</v>
      </c>
      <c r="F39" s="690">
        <v>59</v>
      </c>
      <c r="G39" s="692">
        <v>161004901</v>
      </c>
      <c r="H39" s="693" t="s">
        <v>408</v>
      </c>
      <c r="I39" s="694">
        <v>4155.09</v>
      </c>
      <c r="J39" s="695">
        <v>4155.09</v>
      </c>
      <c r="K39" s="696">
        <v>4122.25</v>
      </c>
      <c r="L39" s="697">
        <v>4122.25</v>
      </c>
      <c r="M39" s="698"/>
      <c r="N39" s="699"/>
      <c r="O39" s="699"/>
      <c r="P39" s="699"/>
      <c r="Q39" s="700">
        <v>3641.0579230081385</v>
      </c>
      <c r="R39" s="699" t="s">
        <v>33</v>
      </c>
      <c r="S39" s="700">
        <v>3354.293158988668</v>
      </c>
      <c r="T39" s="699"/>
      <c r="U39" s="701"/>
      <c r="V39" s="699"/>
      <c r="W39" s="699"/>
      <c r="X39" s="699"/>
      <c r="Y39" s="702">
        <v>4150</v>
      </c>
      <c r="Z39" s="702" t="s">
        <v>34</v>
      </c>
      <c r="AA39" s="700">
        <v>3850</v>
      </c>
      <c r="AB39" s="699"/>
      <c r="AC39" s="668"/>
    </row>
    <row r="40" spans="1:29" s="669" customFormat="1" ht="15.6">
      <c r="A40" s="687">
        <v>35</v>
      </c>
      <c r="B40" s="688" t="s">
        <v>410</v>
      </c>
      <c r="C40" s="689">
        <v>26</v>
      </c>
      <c r="D40" s="688" t="s">
        <v>72</v>
      </c>
      <c r="E40" s="689" t="s">
        <v>34</v>
      </c>
      <c r="F40" s="690">
        <v>57</v>
      </c>
      <c r="G40" s="692">
        <v>151000208</v>
      </c>
      <c r="H40" s="693" t="s">
        <v>408</v>
      </c>
      <c r="I40" s="694">
        <v>4062.8</v>
      </c>
      <c r="J40" s="695">
        <v>4062.8</v>
      </c>
      <c r="K40" s="696">
        <v>4031.1</v>
      </c>
      <c r="L40" s="697">
        <v>4031.1</v>
      </c>
      <c r="M40" s="698"/>
      <c r="N40" s="699"/>
      <c r="O40" s="699"/>
      <c r="P40" s="699"/>
      <c r="Q40" s="700">
        <v>3641.0579230081385</v>
      </c>
      <c r="R40" s="699" t="s">
        <v>33</v>
      </c>
      <c r="S40" s="700">
        <v>3354.293158988668</v>
      </c>
      <c r="T40" s="699"/>
      <c r="U40" s="701"/>
      <c r="V40" s="699"/>
      <c r="W40" s="699"/>
      <c r="X40" s="699"/>
      <c r="Y40" s="702">
        <v>4150</v>
      </c>
      <c r="Z40" s="702" t="s">
        <v>34</v>
      </c>
      <c r="AA40" s="700">
        <v>3850</v>
      </c>
      <c r="AB40" s="699"/>
      <c r="AC40" s="668"/>
    </row>
    <row r="41" spans="1:29" s="669" customFormat="1" ht="15.6">
      <c r="A41" s="687">
        <v>36</v>
      </c>
      <c r="B41" s="688" t="s">
        <v>411</v>
      </c>
      <c r="C41" s="689">
        <v>27</v>
      </c>
      <c r="D41" s="688" t="s">
        <v>72</v>
      </c>
      <c r="E41" s="689" t="s">
        <v>34</v>
      </c>
      <c r="F41" s="690">
        <v>59</v>
      </c>
      <c r="G41" s="692">
        <v>151000209</v>
      </c>
      <c r="H41" s="693" t="s">
        <v>408</v>
      </c>
      <c r="I41" s="694">
        <v>4131.33</v>
      </c>
      <c r="J41" s="695">
        <v>4131.33</v>
      </c>
      <c r="K41" s="696">
        <v>4098.67</v>
      </c>
      <c r="L41" s="697">
        <v>4098.67</v>
      </c>
      <c r="M41" s="698"/>
      <c r="N41" s="699"/>
      <c r="O41" s="699"/>
      <c r="P41" s="699"/>
      <c r="Q41" s="700">
        <v>3641.0579230081385</v>
      </c>
      <c r="R41" s="699" t="s">
        <v>33</v>
      </c>
      <c r="S41" s="700">
        <v>3354.293158988668</v>
      </c>
      <c r="T41" s="699"/>
      <c r="U41" s="701"/>
      <c r="V41" s="699"/>
      <c r="W41" s="699"/>
      <c r="X41" s="699"/>
      <c r="Y41" s="702">
        <v>4150</v>
      </c>
      <c r="Z41" s="702" t="s">
        <v>34</v>
      </c>
      <c r="AA41" s="700">
        <v>3850</v>
      </c>
      <c r="AB41" s="699"/>
      <c r="AC41" s="668"/>
    </row>
    <row r="42" spans="1:29" s="669" customFormat="1" ht="15.6">
      <c r="A42" s="687">
        <v>37</v>
      </c>
      <c r="B42" s="688" t="s">
        <v>411</v>
      </c>
      <c r="C42" s="689">
        <v>28</v>
      </c>
      <c r="D42" s="688" t="s">
        <v>72</v>
      </c>
      <c r="E42" s="689" t="s">
        <v>34</v>
      </c>
      <c r="F42" s="690">
        <v>58</v>
      </c>
      <c r="G42" s="692">
        <v>161004904</v>
      </c>
      <c r="H42" s="693" t="s">
        <v>410</v>
      </c>
      <c r="I42" s="694">
        <v>4060.31</v>
      </c>
      <c r="J42" s="695">
        <v>4060.31</v>
      </c>
      <c r="K42" s="696">
        <v>4029.04</v>
      </c>
      <c r="L42" s="697">
        <v>4029.04</v>
      </c>
      <c r="M42" s="698"/>
      <c r="N42" s="699"/>
      <c r="O42" s="699"/>
      <c r="P42" s="699"/>
      <c r="Q42" s="700">
        <v>3641.0579230081385</v>
      </c>
      <c r="R42" s="699" t="s">
        <v>33</v>
      </c>
      <c r="S42" s="700">
        <v>3354.293158988668</v>
      </c>
      <c r="T42" s="699"/>
      <c r="U42" s="701"/>
      <c r="V42" s="699"/>
      <c r="W42" s="699"/>
      <c r="X42" s="699"/>
      <c r="Y42" s="702">
        <v>4150</v>
      </c>
      <c r="Z42" s="702" t="s">
        <v>34</v>
      </c>
      <c r="AA42" s="700">
        <v>3850</v>
      </c>
      <c r="AB42" s="699"/>
      <c r="AC42" s="668"/>
    </row>
    <row r="43" spans="1:29" s="669" customFormat="1" ht="15.6">
      <c r="A43" s="687">
        <v>41</v>
      </c>
      <c r="B43" s="688" t="s">
        <v>412</v>
      </c>
      <c r="C43" s="689">
        <v>31</v>
      </c>
      <c r="D43" s="690" t="s">
        <v>72</v>
      </c>
      <c r="E43" s="691" t="s">
        <v>34</v>
      </c>
      <c r="F43" s="690">
        <v>59</v>
      </c>
      <c r="G43" s="692">
        <v>161004906</v>
      </c>
      <c r="H43" s="693" t="s">
        <v>413</v>
      </c>
      <c r="I43" s="694">
        <v>4137.09</v>
      </c>
      <c r="J43" s="695">
        <v>4137.09</v>
      </c>
      <c r="K43" s="696">
        <v>4109</v>
      </c>
      <c r="L43" s="697">
        <v>4109</v>
      </c>
      <c r="M43" s="698"/>
      <c r="N43" s="699"/>
      <c r="O43" s="699"/>
      <c r="P43" s="699"/>
      <c r="Q43" s="700">
        <v>3641.0579230081385</v>
      </c>
      <c r="R43" s="699" t="s">
        <v>33</v>
      </c>
      <c r="S43" s="700">
        <v>3354.293158988668</v>
      </c>
      <c r="T43" s="699"/>
      <c r="U43" s="701"/>
      <c r="V43" s="699"/>
      <c r="W43" s="699"/>
      <c r="X43" s="699"/>
      <c r="Y43" s="702">
        <v>4150</v>
      </c>
      <c r="Z43" s="702" t="s">
        <v>34</v>
      </c>
      <c r="AA43" s="700">
        <v>3850</v>
      </c>
      <c r="AB43" s="699"/>
      <c r="AC43" s="668"/>
    </row>
    <row r="44" spans="1:29" s="669" customFormat="1" ht="15.6">
      <c r="A44" s="687">
        <v>42</v>
      </c>
      <c r="B44" s="688" t="s">
        <v>385</v>
      </c>
      <c r="C44" s="689">
        <v>32</v>
      </c>
      <c r="D44" s="690" t="s">
        <v>72</v>
      </c>
      <c r="E44" s="691" t="s">
        <v>34</v>
      </c>
      <c r="F44" s="690">
        <v>58</v>
      </c>
      <c r="G44" s="692">
        <v>151000210</v>
      </c>
      <c r="H44" s="693" t="s">
        <v>412</v>
      </c>
      <c r="I44" s="694">
        <v>4153.2</v>
      </c>
      <c r="J44" s="695">
        <v>4153.2</v>
      </c>
      <c r="K44" s="696">
        <v>4120.8</v>
      </c>
      <c r="L44" s="697">
        <v>4120.8</v>
      </c>
      <c r="M44" s="698"/>
      <c r="N44" s="699"/>
      <c r="O44" s="699"/>
      <c r="P44" s="699"/>
      <c r="Q44" s="700">
        <v>3641.0579230081385</v>
      </c>
      <c r="R44" s="699" t="s">
        <v>33</v>
      </c>
      <c r="S44" s="700">
        <v>3354.293158988668</v>
      </c>
      <c r="T44" s="699"/>
      <c r="U44" s="701"/>
      <c r="V44" s="699"/>
      <c r="W44" s="699"/>
      <c r="X44" s="699"/>
      <c r="Y44" s="702">
        <v>4150</v>
      </c>
      <c r="Z44" s="702" t="s">
        <v>34</v>
      </c>
      <c r="AA44" s="700">
        <v>3850</v>
      </c>
      <c r="AB44" s="699"/>
      <c r="AC44" s="668"/>
    </row>
    <row r="45" spans="1:29" s="669" customFormat="1" ht="15.6">
      <c r="A45" s="687">
        <v>43</v>
      </c>
      <c r="B45" s="688" t="s">
        <v>388</v>
      </c>
      <c r="C45" s="689">
        <v>33</v>
      </c>
      <c r="D45" s="690" t="s">
        <v>72</v>
      </c>
      <c r="E45" s="691" t="s">
        <v>34</v>
      </c>
      <c r="F45" s="690">
        <v>58</v>
      </c>
      <c r="G45" s="692">
        <v>151000211</v>
      </c>
      <c r="H45" s="693" t="s">
        <v>385</v>
      </c>
      <c r="I45" s="694">
        <v>4143.3999999999996</v>
      </c>
      <c r="J45" s="695">
        <v>4143.3999999999996</v>
      </c>
      <c r="K45" s="696">
        <v>4110.66</v>
      </c>
      <c r="L45" s="697">
        <v>4110.66</v>
      </c>
      <c r="M45" s="698"/>
      <c r="N45" s="699"/>
      <c r="O45" s="699"/>
      <c r="P45" s="699"/>
      <c r="Q45" s="700">
        <v>3641.0579230081385</v>
      </c>
      <c r="R45" s="699" t="s">
        <v>33</v>
      </c>
      <c r="S45" s="700">
        <v>3354.293158988668</v>
      </c>
      <c r="T45" s="699"/>
      <c r="U45" s="701"/>
      <c r="V45" s="699"/>
      <c r="W45" s="699"/>
      <c r="X45" s="699"/>
      <c r="Y45" s="702">
        <v>4150</v>
      </c>
      <c r="Z45" s="702" t="s">
        <v>34</v>
      </c>
      <c r="AA45" s="700">
        <v>3850</v>
      </c>
      <c r="AB45" s="699"/>
      <c r="AC45" s="668"/>
    </row>
    <row r="46" spans="1:29" s="669" customFormat="1" ht="15.6">
      <c r="A46" s="687">
        <v>44</v>
      </c>
      <c r="B46" s="688" t="s">
        <v>388</v>
      </c>
      <c r="C46" s="689">
        <v>34</v>
      </c>
      <c r="D46" s="690" t="s">
        <v>72</v>
      </c>
      <c r="E46" s="691" t="s">
        <v>34</v>
      </c>
      <c r="F46" s="690">
        <v>59</v>
      </c>
      <c r="G46" s="692">
        <v>161004909</v>
      </c>
      <c r="H46" s="693" t="s">
        <v>385</v>
      </c>
      <c r="I46" s="694">
        <v>4220.2</v>
      </c>
      <c r="J46" s="695">
        <v>4220.2</v>
      </c>
      <c r="K46" s="696">
        <v>4187.7</v>
      </c>
      <c r="L46" s="697">
        <v>4187.7</v>
      </c>
      <c r="M46" s="698"/>
      <c r="N46" s="699"/>
      <c r="O46" s="699"/>
      <c r="P46" s="699"/>
      <c r="Q46" s="700">
        <v>3641.0579230081385</v>
      </c>
      <c r="R46" s="699" t="s">
        <v>33</v>
      </c>
      <c r="S46" s="700">
        <v>3354.293158988668</v>
      </c>
      <c r="T46" s="699"/>
      <c r="U46" s="701"/>
      <c r="V46" s="699"/>
      <c r="W46" s="699"/>
      <c r="X46" s="699"/>
      <c r="Y46" s="702">
        <v>4150</v>
      </c>
      <c r="Z46" s="702" t="s">
        <v>34</v>
      </c>
      <c r="AA46" s="700">
        <v>3850</v>
      </c>
      <c r="AB46" s="699"/>
      <c r="AC46" s="668"/>
    </row>
    <row r="47" spans="1:29" s="669" customFormat="1" ht="15.6">
      <c r="A47" s="687">
        <v>45</v>
      </c>
      <c r="B47" s="688" t="s">
        <v>383</v>
      </c>
      <c r="C47" s="689">
        <v>35</v>
      </c>
      <c r="D47" s="690" t="s">
        <v>72</v>
      </c>
      <c r="E47" s="691" t="s">
        <v>34</v>
      </c>
      <c r="F47" s="690">
        <v>58</v>
      </c>
      <c r="G47" s="692">
        <v>161004910</v>
      </c>
      <c r="H47" s="693" t="s">
        <v>388</v>
      </c>
      <c r="I47" s="694">
        <v>4145.6000000000004</v>
      </c>
      <c r="J47" s="695">
        <v>4145.6000000000004</v>
      </c>
      <c r="K47" s="696">
        <v>4113.68</v>
      </c>
      <c r="L47" s="697">
        <v>4113.68</v>
      </c>
      <c r="M47" s="698"/>
      <c r="N47" s="699"/>
      <c r="O47" s="699"/>
      <c r="P47" s="699"/>
      <c r="Q47" s="700">
        <v>3641.0579230081385</v>
      </c>
      <c r="R47" s="699" t="s">
        <v>33</v>
      </c>
      <c r="S47" s="700">
        <v>3354.293158988668</v>
      </c>
      <c r="T47" s="699"/>
      <c r="U47" s="701"/>
      <c r="V47" s="699"/>
      <c r="W47" s="699"/>
      <c r="X47" s="699"/>
      <c r="Y47" s="702">
        <v>4150</v>
      </c>
      <c r="Z47" s="702" t="s">
        <v>34</v>
      </c>
      <c r="AA47" s="700">
        <v>3850</v>
      </c>
      <c r="AB47" s="699"/>
      <c r="AC47" s="668"/>
    </row>
    <row r="48" spans="1:29" s="669" customFormat="1" ht="15.6">
      <c r="A48" s="687">
        <v>47</v>
      </c>
      <c r="B48" s="688" t="s">
        <v>383</v>
      </c>
      <c r="C48" s="689">
        <v>37</v>
      </c>
      <c r="D48" s="690" t="s">
        <v>72</v>
      </c>
      <c r="E48" s="691" t="s">
        <v>34</v>
      </c>
      <c r="F48" s="690">
        <v>59</v>
      </c>
      <c r="G48" s="692">
        <v>151000213</v>
      </c>
      <c r="H48" s="693" t="s">
        <v>388</v>
      </c>
      <c r="I48" s="694">
        <v>4184.57</v>
      </c>
      <c r="J48" s="695">
        <v>4184.57</v>
      </c>
      <c r="K48" s="696">
        <v>4151.54</v>
      </c>
      <c r="L48" s="697">
        <v>4151.54</v>
      </c>
      <c r="M48" s="698"/>
      <c r="N48" s="699"/>
      <c r="O48" s="699"/>
      <c r="P48" s="699"/>
      <c r="Q48" s="700">
        <v>3641.0579230081385</v>
      </c>
      <c r="R48" s="699" t="s">
        <v>33</v>
      </c>
      <c r="S48" s="700">
        <v>3354.293158988668</v>
      </c>
      <c r="T48" s="699"/>
      <c r="U48" s="701"/>
      <c r="V48" s="699"/>
      <c r="W48" s="699"/>
      <c r="X48" s="699"/>
      <c r="Y48" s="702">
        <v>4150</v>
      </c>
      <c r="Z48" s="702" t="s">
        <v>34</v>
      </c>
      <c r="AA48" s="700">
        <v>3850</v>
      </c>
      <c r="AB48" s="699"/>
      <c r="AC48" s="668"/>
    </row>
    <row r="49" spans="1:29" s="669" customFormat="1" ht="15.6">
      <c r="A49" s="687">
        <v>49</v>
      </c>
      <c r="B49" s="688" t="s">
        <v>386</v>
      </c>
      <c r="C49" s="689">
        <v>39</v>
      </c>
      <c r="D49" s="690" t="s">
        <v>72</v>
      </c>
      <c r="E49" s="691" t="s">
        <v>34</v>
      </c>
      <c r="F49" s="690">
        <v>59</v>
      </c>
      <c r="G49" s="692">
        <v>151000214</v>
      </c>
      <c r="H49" s="693" t="s">
        <v>383</v>
      </c>
      <c r="I49" s="694">
        <v>4084.15</v>
      </c>
      <c r="J49" s="695">
        <v>4084.15</v>
      </c>
      <c r="K49" s="696">
        <v>4052.34</v>
      </c>
      <c r="L49" s="697">
        <v>4052.34</v>
      </c>
      <c r="M49" s="698"/>
      <c r="N49" s="699"/>
      <c r="O49" s="699"/>
      <c r="P49" s="699"/>
      <c r="Q49" s="700">
        <v>3641.0579230081385</v>
      </c>
      <c r="R49" s="699" t="s">
        <v>33</v>
      </c>
      <c r="S49" s="700">
        <v>3354.293158988668</v>
      </c>
      <c r="T49" s="699"/>
      <c r="U49" s="701"/>
      <c r="V49" s="699"/>
      <c r="W49" s="699"/>
      <c r="X49" s="699"/>
      <c r="Y49" s="702">
        <v>4150</v>
      </c>
      <c r="Z49" s="702" t="s">
        <v>34</v>
      </c>
      <c r="AA49" s="700">
        <v>3850</v>
      </c>
      <c r="AB49" s="699"/>
      <c r="AC49" s="668"/>
    </row>
    <row r="50" spans="1:29" s="669" customFormat="1" ht="15.6">
      <c r="A50" s="687">
        <v>50</v>
      </c>
      <c r="B50" s="688" t="s">
        <v>394</v>
      </c>
      <c r="C50" s="689">
        <v>40</v>
      </c>
      <c r="D50" s="690" t="s">
        <v>72</v>
      </c>
      <c r="E50" s="691" t="s">
        <v>34</v>
      </c>
      <c r="F50" s="690">
        <v>58</v>
      </c>
      <c r="G50" s="692">
        <v>151000215</v>
      </c>
      <c r="H50" s="693" t="s">
        <v>386</v>
      </c>
      <c r="I50" s="694">
        <v>3886.2</v>
      </c>
      <c r="J50" s="695">
        <v>3886.2</v>
      </c>
      <c r="K50" s="696">
        <v>3856</v>
      </c>
      <c r="L50" s="697">
        <v>3856</v>
      </c>
      <c r="M50" s="698"/>
      <c r="N50" s="699"/>
      <c r="O50" s="699"/>
      <c r="P50" s="699"/>
      <c r="Q50" s="700">
        <v>3641.0579230081385</v>
      </c>
      <c r="R50" s="699" t="s">
        <v>33</v>
      </c>
      <c r="S50" s="700">
        <v>3354.293158988668</v>
      </c>
      <c r="T50" s="699"/>
      <c r="U50" s="701"/>
      <c r="V50" s="699"/>
      <c r="W50" s="699"/>
      <c r="X50" s="699"/>
      <c r="Y50" s="702">
        <v>4150</v>
      </c>
      <c r="Z50" s="702" t="s">
        <v>34</v>
      </c>
      <c r="AA50" s="700">
        <v>3850</v>
      </c>
      <c r="AB50" s="699"/>
      <c r="AC50" s="668"/>
    </row>
    <row r="51" spans="1:29" s="669" customFormat="1" ht="15.6">
      <c r="A51" s="687"/>
      <c r="B51" s="688"/>
      <c r="C51" s="689"/>
      <c r="D51" s="703" t="s">
        <v>72</v>
      </c>
      <c r="E51" s="703" t="s">
        <v>34</v>
      </c>
      <c r="F51" s="690"/>
      <c r="G51" s="692"/>
      <c r="H51" s="693"/>
      <c r="I51" s="694">
        <f>SUM(I22:I50)</f>
        <v>119181.96</v>
      </c>
      <c r="J51" s="704">
        <f>SUM(J22:J50)</f>
        <v>119181.96</v>
      </c>
      <c r="K51" s="705">
        <f>SUM(K22:K50)</f>
        <v>118255.05999999998</v>
      </c>
      <c r="L51" s="697">
        <f>SUM(L22:L50)</f>
        <v>118255.05999999998</v>
      </c>
      <c r="M51" s="698"/>
      <c r="N51" s="699"/>
      <c r="O51" s="699"/>
      <c r="P51" s="699"/>
      <c r="Q51" s="706">
        <f>SUMPRODUCT(Q22:Q50,$K22:$K50)/$K51</f>
        <v>3641.3504862904833</v>
      </c>
      <c r="R51" s="706" t="s">
        <v>33</v>
      </c>
      <c r="S51" s="706">
        <f t="shared" ref="S51" si="4">SUMPRODUCT(S22:S50,$K22:$K50)/$K51</f>
        <v>3367.3991570120306</v>
      </c>
      <c r="T51" s="699"/>
      <c r="U51" s="701"/>
      <c r="V51" s="699"/>
      <c r="W51" s="699"/>
      <c r="X51" s="699"/>
      <c r="Y51" s="708">
        <f>SUMPRODUCT(Y22:Y50,$J22:$J50)/$J51</f>
        <v>4102.7207954962314</v>
      </c>
      <c r="Z51" s="708" t="s">
        <v>34</v>
      </c>
      <c r="AA51" s="708">
        <f t="shared" ref="AA51" si="5">SUMPRODUCT(AA22:AA50,$J22:$J50)/$J51</f>
        <v>3805.9803718913413</v>
      </c>
      <c r="AB51" s="699"/>
      <c r="AC51" s="668"/>
    </row>
    <row r="52" spans="1:29" s="669" customFormat="1" ht="15.6">
      <c r="A52" s="687"/>
      <c r="B52" s="688"/>
      <c r="C52" s="689"/>
      <c r="D52" s="690"/>
      <c r="E52" s="691"/>
      <c r="F52" s="690"/>
      <c r="G52" s="692"/>
      <c r="H52" s="693"/>
      <c r="I52" s="694"/>
      <c r="J52" s="695"/>
      <c r="K52" s="696"/>
      <c r="L52" s="697"/>
      <c r="M52" s="698"/>
      <c r="N52" s="699"/>
      <c r="O52" s="699"/>
      <c r="P52" s="699"/>
      <c r="Q52" s="700"/>
      <c r="R52" s="699"/>
      <c r="S52" s="700"/>
      <c r="T52" s="699"/>
      <c r="U52" s="701"/>
      <c r="V52" s="699"/>
      <c r="W52" s="699"/>
      <c r="X52" s="699"/>
      <c r="Y52" s="702"/>
      <c r="Z52" s="702"/>
      <c r="AA52" s="700"/>
      <c r="AB52" s="699"/>
      <c r="AC52" s="668"/>
    </row>
    <row r="53" spans="1:29" s="669" customFormat="1" ht="15.6">
      <c r="A53" s="687"/>
      <c r="B53" s="688"/>
      <c r="C53" s="689"/>
      <c r="D53" s="690"/>
      <c r="E53" s="691"/>
      <c r="F53" s="690"/>
      <c r="G53" s="692"/>
      <c r="H53" s="693"/>
      <c r="I53" s="694"/>
      <c r="J53" s="695"/>
      <c r="K53" s="696"/>
      <c r="L53" s="697"/>
      <c r="M53" s="698"/>
      <c r="N53" s="699"/>
      <c r="O53" s="699"/>
      <c r="P53" s="699"/>
      <c r="Q53" s="700"/>
      <c r="R53" s="699"/>
      <c r="S53" s="700"/>
      <c r="T53" s="699"/>
      <c r="U53" s="701"/>
      <c r="V53" s="699"/>
      <c r="W53" s="699"/>
      <c r="X53" s="699"/>
      <c r="Y53" s="702"/>
      <c r="Z53" s="702"/>
      <c r="AA53" s="700"/>
      <c r="AB53" s="699"/>
      <c r="AC53" s="668"/>
    </row>
    <row r="54" spans="1:29" s="669" customFormat="1" ht="15.6">
      <c r="A54" s="687">
        <v>5</v>
      </c>
      <c r="B54" s="709" t="s">
        <v>398</v>
      </c>
      <c r="C54" s="689">
        <v>3</v>
      </c>
      <c r="D54" s="688" t="s">
        <v>80</v>
      </c>
      <c r="E54" s="689" t="s">
        <v>34</v>
      </c>
      <c r="F54" s="729">
        <v>59</v>
      </c>
      <c r="G54" s="711">
        <v>161009432</v>
      </c>
      <c r="H54" s="730" t="s">
        <v>396</v>
      </c>
      <c r="I54" s="713">
        <v>3888.53</v>
      </c>
      <c r="J54" s="720">
        <v>3888.53</v>
      </c>
      <c r="K54" s="715">
        <v>3857.79</v>
      </c>
      <c r="L54" s="713">
        <v>3857.79</v>
      </c>
      <c r="M54" s="716"/>
      <c r="N54" s="699">
        <v>13.29</v>
      </c>
      <c r="O54" s="699">
        <v>8.99</v>
      </c>
      <c r="P54" s="699">
        <v>37.17</v>
      </c>
      <c r="Q54" s="700">
        <v>3784</v>
      </c>
      <c r="R54" s="699" t="s">
        <v>37</v>
      </c>
      <c r="S54" s="700">
        <f>((100-N54)/(100-O54))*Q54</f>
        <v>3605.2152510713113</v>
      </c>
      <c r="T54" s="699">
        <f>N54-O54</f>
        <v>4.2999999999999989</v>
      </c>
      <c r="U54" s="701"/>
      <c r="V54" s="699"/>
      <c r="W54" s="699"/>
      <c r="X54" s="699"/>
      <c r="Y54" s="702">
        <v>4150</v>
      </c>
      <c r="Z54" s="702" t="s">
        <v>34</v>
      </c>
      <c r="AA54" s="700">
        <v>3850</v>
      </c>
      <c r="AB54" s="699"/>
      <c r="AC54" s="668"/>
    </row>
    <row r="55" spans="1:29" s="669" customFormat="1" ht="15.6">
      <c r="A55" s="687">
        <v>13</v>
      </c>
      <c r="B55" s="725" t="s">
        <v>400</v>
      </c>
      <c r="C55" s="689">
        <v>8</v>
      </c>
      <c r="D55" s="690" t="s">
        <v>80</v>
      </c>
      <c r="E55" s="691" t="s">
        <v>34</v>
      </c>
      <c r="F55" s="690">
        <v>59</v>
      </c>
      <c r="G55" s="692">
        <v>141000215</v>
      </c>
      <c r="H55" s="693" t="s">
        <v>399</v>
      </c>
      <c r="I55" s="692">
        <v>3826.15</v>
      </c>
      <c r="J55" s="695">
        <v>3826.15</v>
      </c>
      <c r="K55" s="734">
        <v>3796.08</v>
      </c>
      <c r="L55" s="690">
        <v>3796.08</v>
      </c>
      <c r="M55" s="735"/>
      <c r="N55" s="699">
        <v>13.29</v>
      </c>
      <c r="O55" s="699">
        <v>8.5299999999999994</v>
      </c>
      <c r="P55" s="699">
        <v>34.89</v>
      </c>
      <c r="Q55" s="700">
        <v>3966</v>
      </c>
      <c r="R55" s="699" t="s">
        <v>37</v>
      </c>
      <c r="S55" s="700">
        <f>((100-N55)/(100-O55))*Q55</f>
        <v>3759.6136438176454</v>
      </c>
      <c r="T55" s="699">
        <f>N55-O55</f>
        <v>4.76</v>
      </c>
      <c r="U55" s="701"/>
      <c r="V55" s="699"/>
      <c r="W55" s="699"/>
      <c r="X55" s="699"/>
      <c r="Y55" s="702">
        <v>4150</v>
      </c>
      <c r="Z55" s="702" t="s">
        <v>34</v>
      </c>
      <c r="AA55" s="700">
        <v>3850</v>
      </c>
      <c r="AB55" s="699"/>
      <c r="AC55" s="668"/>
    </row>
    <row r="56" spans="1:29" s="669" customFormat="1" ht="15.6">
      <c r="A56" s="687">
        <v>17</v>
      </c>
      <c r="B56" s="725" t="s">
        <v>403</v>
      </c>
      <c r="C56" s="689">
        <v>11</v>
      </c>
      <c r="D56" s="690" t="s">
        <v>80</v>
      </c>
      <c r="E56" s="691" t="s">
        <v>34</v>
      </c>
      <c r="F56" s="690">
        <v>58</v>
      </c>
      <c r="G56" s="692">
        <v>151000293</v>
      </c>
      <c r="H56" s="693" t="s">
        <v>400</v>
      </c>
      <c r="I56" s="694">
        <v>3942.74</v>
      </c>
      <c r="J56" s="695">
        <v>3942.74</v>
      </c>
      <c r="K56" s="696">
        <v>3911.94</v>
      </c>
      <c r="L56" s="697">
        <v>3911.94</v>
      </c>
      <c r="M56" s="698"/>
      <c r="N56" s="699">
        <v>13.73</v>
      </c>
      <c r="O56" s="699">
        <v>9.18</v>
      </c>
      <c r="P56" s="699">
        <v>29.77</v>
      </c>
      <c r="Q56" s="700">
        <v>4289</v>
      </c>
      <c r="R56" s="699" t="s">
        <v>34</v>
      </c>
      <c r="S56" s="700">
        <f>((100-N56)/(100-O56))*Q56</f>
        <v>4074.1249724730237</v>
      </c>
      <c r="T56" s="699">
        <f>N56-O56</f>
        <v>4.5500000000000007</v>
      </c>
      <c r="U56" s="701"/>
      <c r="V56" s="699"/>
      <c r="W56" s="699"/>
      <c r="X56" s="699"/>
      <c r="Y56" s="702">
        <v>4150</v>
      </c>
      <c r="Z56" s="702" t="s">
        <v>34</v>
      </c>
      <c r="AA56" s="700">
        <v>3850</v>
      </c>
      <c r="AB56" s="699"/>
      <c r="AC56" s="668"/>
    </row>
    <row r="57" spans="1:29" s="669" customFormat="1" ht="15.6">
      <c r="A57" s="687">
        <v>27</v>
      </c>
      <c r="B57" s="688" t="s">
        <v>407</v>
      </c>
      <c r="C57" s="689">
        <v>19</v>
      </c>
      <c r="D57" s="688" t="s">
        <v>80</v>
      </c>
      <c r="E57" s="689" t="s">
        <v>34</v>
      </c>
      <c r="F57" s="690">
        <v>58</v>
      </c>
      <c r="G57" s="692">
        <v>151000299</v>
      </c>
      <c r="H57" s="693" t="s">
        <v>405</v>
      </c>
      <c r="I57" s="694">
        <v>3819.33</v>
      </c>
      <c r="J57" s="695">
        <v>3819.33</v>
      </c>
      <c r="K57" s="696">
        <v>3789.13</v>
      </c>
      <c r="L57" s="697">
        <v>3789.13</v>
      </c>
      <c r="M57" s="698"/>
      <c r="N57" s="699"/>
      <c r="O57" s="699"/>
      <c r="P57" s="699"/>
      <c r="Q57" s="700">
        <v>3946.4263480230675</v>
      </c>
      <c r="R57" s="699" t="s">
        <v>37</v>
      </c>
      <c r="S57" s="700">
        <v>3725.8570321115994</v>
      </c>
      <c r="T57" s="699"/>
      <c r="U57" s="701"/>
      <c r="V57" s="699"/>
      <c r="W57" s="699"/>
      <c r="X57" s="699"/>
      <c r="Y57" s="702">
        <v>4150</v>
      </c>
      <c r="Z57" s="702" t="s">
        <v>34</v>
      </c>
      <c r="AA57" s="700">
        <v>3850</v>
      </c>
      <c r="AB57" s="699"/>
      <c r="AC57" s="668"/>
    </row>
    <row r="58" spans="1:29" s="669" customFormat="1" ht="15.6">
      <c r="A58" s="687">
        <v>39</v>
      </c>
      <c r="B58" s="688" t="s">
        <v>413</v>
      </c>
      <c r="C58" s="726">
        <v>29</v>
      </c>
      <c r="D58" s="703" t="s">
        <v>80</v>
      </c>
      <c r="E58" s="703" t="s">
        <v>34</v>
      </c>
      <c r="F58" s="690"/>
      <c r="G58" s="692">
        <v>151000305</v>
      </c>
      <c r="H58" s="693" t="s">
        <v>411</v>
      </c>
      <c r="I58" s="694">
        <v>0</v>
      </c>
      <c r="J58" s="695">
        <v>0</v>
      </c>
      <c r="K58" s="696">
        <v>0</v>
      </c>
      <c r="L58" s="697">
        <v>0</v>
      </c>
      <c r="M58" s="698"/>
      <c r="N58" s="699"/>
      <c r="O58" s="699"/>
      <c r="P58" s="699"/>
      <c r="Q58" s="700">
        <v>3946.4263480230675</v>
      </c>
      <c r="R58" s="699" t="s">
        <v>37</v>
      </c>
      <c r="S58" s="700">
        <v>3725.8570321115994</v>
      </c>
      <c r="T58" s="699"/>
      <c r="U58" s="701"/>
      <c r="V58" s="699"/>
      <c r="W58" s="699"/>
      <c r="X58" s="699"/>
      <c r="Y58" s="702">
        <v>4150</v>
      </c>
      <c r="Z58" s="702" t="s">
        <v>34</v>
      </c>
      <c r="AA58" s="700">
        <v>3850</v>
      </c>
      <c r="AB58" s="699"/>
      <c r="AC58" s="668"/>
    </row>
    <row r="59" spans="1:29" s="669" customFormat="1" ht="15.6">
      <c r="A59" s="687"/>
      <c r="B59" s="688"/>
      <c r="C59" s="688"/>
      <c r="D59" s="703" t="s">
        <v>80</v>
      </c>
      <c r="E59" s="703" t="s">
        <v>34</v>
      </c>
      <c r="F59" s="690"/>
      <c r="G59" s="692"/>
      <c r="H59" s="693"/>
      <c r="I59" s="694">
        <f>SUM(I54:I58)</f>
        <v>15476.75</v>
      </c>
      <c r="J59" s="727">
        <f>SUM(J54:J58)</f>
        <v>15476.75</v>
      </c>
      <c r="K59" s="705">
        <f>SUM(K54:K58)</f>
        <v>15354.939999999999</v>
      </c>
      <c r="L59" s="697">
        <f>SUM(L54:L58)</f>
        <v>15354.939999999999</v>
      </c>
      <c r="M59" s="698"/>
      <c r="N59" s="699"/>
      <c r="O59" s="699"/>
      <c r="P59" s="699"/>
      <c r="Q59" s="706">
        <f>SUMPRODUCT(Q54:Q58,$K54:$K58)/$K59</f>
        <v>3997.7338737946648</v>
      </c>
      <c r="R59" s="706" t="s">
        <v>37</v>
      </c>
      <c r="S59" s="706">
        <f t="shared" ref="S59" si="6">SUMPRODUCT(S54:S58,$K54:$K58)/$K59</f>
        <v>3792.6196133201975</v>
      </c>
      <c r="T59" s="699"/>
      <c r="U59" s="701"/>
      <c r="V59" s="699"/>
      <c r="W59" s="699"/>
      <c r="X59" s="699"/>
      <c r="Y59" s="708">
        <v>4150</v>
      </c>
      <c r="Z59" s="708" t="s">
        <v>34</v>
      </c>
      <c r="AA59" s="706">
        <v>3850</v>
      </c>
      <c r="AB59" s="699"/>
      <c r="AC59" s="668"/>
    </row>
    <row r="60" spans="1:29" s="669" customFormat="1" ht="15.6">
      <c r="A60" s="687"/>
      <c r="B60" s="688"/>
      <c r="C60" s="688"/>
      <c r="D60" s="690"/>
      <c r="E60" s="690"/>
      <c r="F60" s="690"/>
      <c r="G60" s="692"/>
      <c r="H60" s="693"/>
      <c r="I60" s="694"/>
      <c r="J60" s="695"/>
      <c r="K60" s="696"/>
      <c r="L60" s="697"/>
      <c r="M60" s="698"/>
      <c r="N60" s="699"/>
      <c r="O60" s="699"/>
      <c r="P60" s="699"/>
      <c r="Q60" s="700"/>
      <c r="R60" s="699"/>
      <c r="S60" s="700"/>
      <c r="T60" s="699"/>
      <c r="U60" s="701"/>
      <c r="V60" s="699"/>
      <c r="W60" s="699"/>
      <c r="X60" s="699"/>
      <c r="Y60" s="702"/>
      <c r="Z60" s="702"/>
      <c r="AA60" s="700"/>
      <c r="AB60" s="699"/>
      <c r="AC60" s="668"/>
    </row>
    <row r="61" spans="1:29" s="669" customFormat="1" ht="15.6">
      <c r="A61" s="687"/>
      <c r="B61" s="688"/>
      <c r="C61" s="688"/>
      <c r="D61" s="690"/>
      <c r="E61" s="690"/>
      <c r="F61" s="690"/>
      <c r="G61" s="692"/>
      <c r="H61" s="693"/>
      <c r="I61" s="694"/>
      <c r="J61" s="695"/>
      <c r="K61" s="696"/>
      <c r="L61" s="697"/>
      <c r="M61" s="698"/>
      <c r="N61" s="699"/>
      <c r="O61" s="699"/>
      <c r="P61" s="699"/>
      <c r="Q61" s="700"/>
      <c r="R61" s="699"/>
      <c r="S61" s="700"/>
      <c r="T61" s="699"/>
      <c r="U61" s="701"/>
      <c r="V61" s="699"/>
      <c r="W61" s="699"/>
      <c r="X61" s="699"/>
      <c r="Y61" s="702"/>
      <c r="Z61" s="702"/>
      <c r="AA61" s="700"/>
      <c r="AB61" s="699"/>
      <c r="AC61" s="668"/>
    </row>
    <row r="62" spans="1:29" s="669" customFormat="1" ht="15.6">
      <c r="A62" s="687">
        <v>6</v>
      </c>
      <c r="B62" s="709" t="s">
        <v>398</v>
      </c>
      <c r="C62" s="689">
        <v>3</v>
      </c>
      <c r="D62" s="688" t="s">
        <v>295</v>
      </c>
      <c r="E62" s="689" t="s">
        <v>34</v>
      </c>
      <c r="F62" s="729"/>
      <c r="G62" s="711">
        <v>161009432</v>
      </c>
      <c r="H62" s="730" t="s">
        <v>396</v>
      </c>
      <c r="I62" s="713">
        <v>0</v>
      </c>
      <c r="J62" s="720">
        <v>0</v>
      </c>
      <c r="K62" s="715">
        <v>0</v>
      </c>
      <c r="L62" s="713">
        <v>0</v>
      </c>
      <c r="M62" s="716"/>
      <c r="N62" s="699">
        <v>13.47</v>
      </c>
      <c r="O62" s="699">
        <v>10.07</v>
      </c>
      <c r="P62" s="699">
        <v>31.45</v>
      </c>
      <c r="Q62" s="700">
        <v>4131</v>
      </c>
      <c r="R62" s="699" t="s">
        <v>34</v>
      </c>
      <c r="S62" s="700">
        <f>((100-N62)/(100-O62))*Q62</f>
        <v>3974.8185255198487</v>
      </c>
      <c r="T62" s="699">
        <f>N62-O62</f>
        <v>3.4000000000000004</v>
      </c>
      <c r="U62" s="701"/>
      <c r="V62" s="699"/>
      <c r="W62" s="699"/>
      <c r="X62" s="699"/>
      <c r="Y62" s="702">
        <v>4150</v>
      </c>
      <c r="Z62" s="702" t="s">
        <v>34</v>
      </c>
      <c r="AA62" s="700">
        <v>3850</v>
      </c>
      <c r="AB62" s="699"/>
      <c r="AC62" s="668"/>
    </row>
    <row r="63" spans="1:29" s="669" customFormat="1" ht="15.6">
      <c r="A63" s="687">
        <v>14</v>
      </c>
      <c r="B63" s="725" t="s">
        <v>400</v>
      </c>
      <c r="C63" s="689">
        <v>8</v>
      </c>
      <c r="D63" s="690" t="s">
        <v>295</v>
      </c>
      <c r="E63" s="691" t="s">
        <v>34</v>
      </c>
      <c r="F63" s="690"/>
      <c r="G63" s="692">
        <v>141000215</v>
      </c>
      <c r="H63" s="693" t="s">
        <v>399</v>
      </c>
      <c r="I63" s="692">
        <v>0</v>
      </c>
      <c r="J63" s="695">
        <v>0</v>
      </c>
      <c r="K63" s="734">
        <v>0</v>
      </c>
      <c r="L63" s="690">
        <v>0</v>
      </c>
      <c r="M63" s="735"/>
      <c r="N63" s="699">
        <v>13.91</v>
      </c>
      <c r="O63" s="699">
        <v>8.02</v>
      </c>
      <c r="P63" s="699">
        <v>37.74</v>
      </c>
      <c r="Q63" s="700">
        <v>3791</v>
      </c>
      <c r="R63" s="699" t="s">
        <v>37</v>
      </c>
      <c r="S63" s="700">
        <f>((100-N63)/(100-O63))*Q63</f>
        <v>3548.2408132202654</v>
      </c>
      <c r="T63" s="699">
        <f>N63-O63</f>
        <v>5.8900000000000006</v>
      </c>
      <c r="U63" s="701"/>
      <c r="V63" s="699"/>
      <c r="W63" s="699"/>
      <c r="X63" s="699"/>
      <c r="Y63" s="702">
        <v>4150</v>
      </c>
      <c r="Z63" s="702" t="s">
        <v>34</v>
      </c>
      <c r="AA63" s="700">
        <v>3850</v>
      </c>
      <c r="AB63" s="699"/>
      <c r="AC63" s="668"/>
    </row>
    <row r="64" spans="1:29" s="669" customFormat="1" ht="15.6">
      <c r="A64" s="687">
        <v>18</v>
      </c>
      <c r="B64" s="725" t="s">
        <v>403</v>
      </c>
      <c r="C64" s="689">
        <v>11</v>
      </c>
      <c r="D64" s="690" t="s">
        <v>295</v>
      </c>
      <c r="E64" s="691" t="s">
        <v>34</v>
      </c>
      <c r="F64" s="690"/>
      <c r="G64" s="692">
        <v>151000293</v>
      </c>
      <c r="H64" s="693" t="s">
        <v>400</v>
      </c>
      <c r="I64" s="694">
        <v>0</v>
      </c>
      <c r="J64" s="695">
        <v>0</v>
      </c>
      <c r="K64" s="696">
        <v>0</v>
      </c>
      <c r="L64" s="697">
        <v>0</v>
      </c>
      <c r="M64" s="698"/>
      <c r="N64" s="699">
        <v>13.43</v>
      </c>
      <c r="O64" s="699">
        <v>7.77</v>
      </c>
      <c r="P64" s="699">
        <v>40.14</v>
      </c>
      <c r="Q64" s="700">
        <v>3639</v>
      </c>
      <c r="R64" s="699" t="s">
        <v>33</v>
      </c>
      <c r="S64" s="700">
        <f>((100-N64)/(100-O64))*Q64</f>
        <v>3415.6806895803961</v>
      </c>
      <c r="T64" s="699">
        <f>N64-O64</f>
        <v>5.66</v>
      </c>
      <c r="U64" s="701"/>
      <c r="V64" s="699"/>
      <c r="W64" s="699"/>
      <c r="X64" s="699"/>
      <c r="Y64" s="702">
        <v>4150</v>
      </c>
      <c r="Z64" s="702" t="s">
        <v>34</v>
      </c>
      <c r="AA64" s="700">
        <v>3850</v>
      </c>
      <c r="AB64" s="699"/>
      <c r="AC64" s="668"/>
    </row>
    <row r="65" spans="1:29" s="669" customFormat="1" ht="15.6">
      <c r="A65" s="687">
        <v>28</v>
      </c>
      <c r="B65" s="688" t="s">
        <v>407</v>
      </c>
      <c r="C65" s="689">
        <v>19</v>
      </c>
      <c r="D65" s="688" t="s">
        <v>295</v>
      </c>
      <c r="E65" s="689" t="s">
        <v>34</v>
      </c>
      <c r="F65" s="690"/>
      <c r="G65" s="692">
        <v>151000299</v>
      </c>
      <c r="H65" s="693" t="s">
        <v>405</v>
      </c>
      <c r="I65" s="694">
        <v>0</v>
      </c>
      <c r="J65" s="695">
        <v>0</v>
      </c>
      <c r="K65" s="696">
        <v>0</v>
      </c>
      <c r="L65" s="697">
        <v>0</v>
      </c>
      <c r="M65" s="698"/>
      <c r="N65" s="699"/>
      <c r="O65" s="699"/>
      <c r="P65" s="699"/>
      <c r="Q65" s="700">
        <v>4310.6355662379265</v>
      </c>
      <c r="R65" s="699" t="s">
        <v>31</v>
      </c>
      <c r="S65" s="700">
        <v>4015.928234404339</v>
      </c>
      <c r="T65" s="699"/>
      <c r="U65" s="701"/>
      <c r="V65" s="699"/>
      <c r="W65" s="699"/>
      <c r="X65" s="699"/>
      <c r="Y65" s="702">
        <v>4150</v>
      </c>
      <c r="Z65" s="702" t="s">
        <v>34</v>
      </c>
      <c r="AA65" s="700">
        <v>3850</v>
      </c>
      <c r="AB65" s="699"/>
      <c r="AC65" s="668"/>
    </row>
    <row r="66" spans="1:29" s="669" customFormat="1" ht="15.6">
      <c r="A66" s="687"/>
      <c r="B66" s="688"/>
      <c r="C66" s="689"/>
      <c r="D66" s="726" t="s">
        <v>295</v>
      </c>
      <c r="E66" s="726" t="s">
        <v>34</v>
      </c>
      <c r="F66" s="690"/>
      <c r="G66" s="692"/>
      <c r="H66" s="693"/>
      <c r="I66" s="694">
        <f>SUM(I62:I65)</f>
        <v>0</v>
      </c>
      <c r="J66" s="727">
        <f>SUM(J62:J65)</f>
        <v>0</v>
      </c>
      <c r="K66" s="705">
        <f>SUM(K62:K65)</f>
        <v>0</v>
      </c>
      <c r="L66" s="697">
        <f>SUM(L62:L65)</f>
        <v>0</v>
      </c>
      <c r="M66" s="698"/>
      <c r="N66" s="699"/>
      <c r="O66" s="699"/>
      <c r="P66" s="699"/>
      <c r="Q66" s="706"/>
      <c r="R66" s="707"/>
      <c r="S66" s="706"/>
      <c r="T66" s="699"/>
      <c r="U66" s="701"/>
      <c r="V66" s="699"/>
      <c r="W66" s="699"/>
      <c r="X66" s="699"/>
      <c r="Y66" s="708">
        <v>4150</v>
      </c>
      <c r="Z66" s="708" t="s">
        <v>34</v>
      </c>
      <c r="AA66" s="706">
        <v>3850</v>
      </c>
      <c r="AB66" s="699"/>
      <c r="AC66" s="668"/>
    </row>
    <row r="67" spans="1:29" s="669" customFormat="1" ht="15.6">
      <c r="A67" s="687"/>
      <c r="B67" s="688"/>
      <c r="C67" s="689"/>
      <c r="D67" s="688"/>
      <c r="E67" s="689"/>
      <c r="F67" s="690"/>
      <c r="G67" s="692"/>
      <c r="H67" s="693"/>
      <c r="I67" s="694"/>
      <c r="J67" s="695"/>
      <c r="K67" s="696"/>
      <c r="L67" s="697"/>
      <c r="M67" s="698"/>
      <c r="N67" s="699"/>
      <c r="O67" s="699"/>
      <c r="P67" s="699"/>
      <c r="Q67" s="700"/>
      <c r="R67" s="699"/>
      <c r="S67" s="700"/>
      <c r="T67" s="699"/>
      <c r="U67" s="701"/>
      <c r="V67" s="699"/>
      <c r="W67" s="699"/>
      <c r="X67" s="699"/>
      <c r="Y67" s="702"/>
      <c r="Z67" s="702"/>
      <c r="AA67" s="700"/>
      <c r="AB67" s="699"/>
      <c r="AC67" s="668"/>
    </row>
    <row r="68" spans="1:29" s="669" customFormat="1" ht="15.6">
      <c r="A68" s="687"/>
      <c r="B68" s="688"/>
      <c r="C68" s="689"/>
      <c r="D68" s="688"/>
      <c r="E68" s="689"/>
      <c r="F68" s="690"/>
      <c r="G68" s="692"/>
      <c r="H68" s="693"/>
      <c r="I68" s="694"/>
      <c r="J68" s="695"/>
      <c r="K68" s="696"/>
      <c r="L68" s="697"/>
      <c r="M68" s="698"/>
      <c r="N68" s="699"/>
      <c r="O68" s="699"/>
      <c r="P68" s="699"/>
      <c r="Q68" s="700"/>
      <c r="R68" s="699"/>
      <c r="S68" s="700"/>
      <c r="T68" s="699"/>
      <c r="U68" s="701"/>
      <c r="V68" s="699"/>
      <c r="W68" s="699"/>
      <c r="X68" s="699"/>
      <c r="Y68" s="702"/>
      <c r="Z68" s="702"/>
      <c r="AA68" s="700"/>
      <c r="AB68" s="699"/>
      <c r="AC68" s="668"/>
    </row>
    <row r="69" spans="1:29" s="669" customFormat="1" ht="15.6">
      <c r="A69" s="687">
        <v>1</v>
      </c>
      <c r="B69" s="709" t="s">
        <v>377</v>
      </c>
      <c r="C69" s="689" t="s">
        <v>389</v>
      </c>
      <c r="D69" s="688" t="s">
        <v>81</v>
      </c>
      <c r="E69" s="689" t="s">
        <v>68</v>
      </c>
      <c r="F69" s="710">
        <v>58</v>
      </c>
      <c r="G69" s="711">
        <v>161009428</v>
      </c>
      <c r="H69" s="712" t="s">
        <v>377</v>
      </c>
      <c r="I69" s="713">
        <v>3955.8</v>
      </c>
      <c r="J69" s="714">
        <v>3346.6</v>
      </c>
      <c r="K69" s="715">
        <v>3346.6</v>
      </c>
      <c r="L69" s="713">
        <v>3925.35</v>
      </c>
      <c r="M69" s="716"/>
      <c r="N69" s="699">
        <v>12.1</v>
      </c>
      <c r="O69" s="699">
        <v>6.48</v>
      </c>
      <c r="P69" s="699">
        <v>30.41</v>
      </c>
      <c r="Q69" s="700">
        <v>4639</v>
      </c>
      <c r="R69" s="699" t="s">
        <v>68</v>
      </c>
      <c r="S69" s="700">
        <f>((100-N69)/(100-O69))*Q69</f>
        <v>4360.2234816082128</v>
      </c>
      <c r="T69" s="699">
        <f>N69-O69</f>
        <v>5.6199999999999992</v>
      </c>
      <c r="U69" s="701"/>
      <c r="V69" s="699">
        <v>19.68</v>
      </c>
      <c r="W69" s="699">
        <v>7.61</v>
      </c>
      <c r="X69" s="699">
        <v>27.33</v>
      </c>
      <c r="Y69" s="702">
        <v>4832</v>
      </c>
      <c r="Z69" s="702" t="s">
        <v>68</v>
      </c>
      <c r="AA69" s="700">
        <f>((100-V69)/(100-W69))*Y69</f>
        <v>4200.7386080744664</v>
      </c>
      <c r="AB69" s="699">
        <f>(V69-W69)</f>
        <v>12.07</v>
      </c>
      <c r="AC69" s="668"/>
    </row>
    <row r="70" spans="1:29" s="669" customFormat="1" ht="15.6">
      <c r="A70" s="687">
        <v>8</v>
      </c>
      <c r="B70" s="717" t="s">
        <v>390</v>
      </c>
      <c r="C70" s="689">
        <v>5</v>
      </c>
      <c r="D70" s="688" t="s">
        <v>81</v>
      </c>
      <c r="E70" s="689" t="s">
        <v>68</v>
      </c>
      <c r="F70" s="688">
        <v>58</v>
      </c>
      <c r="G70" s="688">
        <v>151000288</v>
      </c>
      <c r="H70" s="718" t="s">
        <v>391</v>
      </c>
      <c r="I70" s="719">
        <v>3887.2</v>
      </c>
      <c r="J70" s="720">
        <v>3887.2</v>
      </c>
      <c r="K70" s="721">
        <v>3856.88</v>
      </c>
      <c r="L70" s="722">
        <v>3856.88</v>
      </c>
      <c r="M70" s="723"/>
      <c r="N70" s="699">
        <v>13.54</v>
      </c>
      <c r="O70" s="699">
        <v>7.72</v>
      </c>
      <c r="P70" s="699">
        <v>37.020000000000003</v>
      </c>
      <c r="Q70" s="700">
        <v>3949</v>
      </c>
      <c r="R70" s="699" t="s">
        <v>37</v>
      </c>
      <c r="S70" s="700">
        <f>((100-N70)/(100-O70))*Q70</f>
        <v>3699.9408322496756</v>
      </c>
      <c r="T70" s="699">
        <f>N70-O70</f>
        <v>5.8199999999999994</v>
      </c>
      <c r="U70" s="701"/>
      <c r="V70" s="699"/>
      <c r="W70" s="699"/>
      <c r="X70" s="699"/>
      <c r="Y70" s="702">
        <v>4750</v>
      </c>
      <c r="Z70" s="702" t="s">
        <v>68</v>
      </c>
      <c r="AA70" s="700">
        <v>4450</v>
      </c>
      <c r="AB70" s="699"/>
      <c r="AC70" s="668"/>
    </row>
    <row r="71" spans="1:29" s="669" customFormat="1" ht="15.6">
      <c r="A71" s="687">
        <v>10</v>
      </c>
      <c r="B71" s="717" t="s">
        <v>390</v>
      </c>
      <c r="C71" s="689">
        <v>6</v>
      </c>
      <c r="D71" s="688" t="s">
        <v>81</v>
      </c>
      <c r="E71" s="689" t="s">
        <v>68</v>
      </c>
      <c r="F71" s="688">
        <v>58</v>
      </c>
      <c r="G71" s="688">
        <v>161009436</v>
      </c>
      <c r="H71" s="718" t="s">
        <v>390</v>
      </c>
      <c r="I71" s="719">
        <v>3753.35</v>
      </c>
      <c r="J71" s="724">
        <v>3753.35</v>
      </c>
      <c r="K71" s="721">
        <v>3723.75</v>
      </c>
      <c r="L71" s="722">
        <v>3723.75</v>
      </c>
      <c r="M71" s="723"/>
      <c r="N71" s="699">
        <v>13.77</v>
      </c>
      <c r="O71" s="699">
        <v>7.64</v>
      </c>
      <c r="P71" s="699">
        <v>35.46</v>
      </c>
      <c r="Q71" s="700">
        <v>4102</v>
      </c>
      <c r="R71" s="699" t="s">
        <v>34</v>
      </c>
      <c r="S71" s="700">
        <f>((100-N71)/(100-O71))*Q71</f>
        <v>3829.7472932005198</v>
      </c>
      <c r="T71" s="699">
        <f>N71-O71</f>
        <v>6.13</v>
      </c>
      <c r="U71" s="701"/>
      <c r="V71" s="699"/>
      <c r="W71" s="699"/>
      <c r="X71" s="699"/>
      <c r="Y71" s="702">
        <v>4750</v>
      </c>
      <c r="Z71" s="702" t="s">
        <v>68</v>
      </c>
      <c r="AA71" s="700">
        <v>4450</v>
      </c>
      <c r="AB71" s="699"/>
      <c r="AC71" s="668"/>
    </row>
    <row r="72" spans="1:29" s="669" customFormat="1" ht="15.6">
      <c r="A72" s="687">
        <v>19</v>
      </c>
      <c r="B72" s="725" t="s">
        <v>392</v>
      </c>
      <c r="C72" s="689">
        <v>12</v>
      </c>
      <c r="D72" s="690" t="s">
        <v>81</v>
      </c>
      <c r="E72" s="691" t="s">
        <v>68</v>
      </c>
      <c r="F72" s="690">
        <v>58</v>
      </c>
      <c r="G72" s="692">
        <v>161009441</v>
      </c>
      <c r="H72" s="693" t="s">
        <v>393</v>
      </c>
      <c r="I72" s="694">
        <v>3830.8</v>
      </c>
      <c r="J72" s="695">
        <v>3830.8</v>
      </c>
      <c r="K72" s="696">
        <v>3801.31</v>
      </c>
      <c r="L72" s="697">
        <v>3801.31</v>
      </c>
      <c r="M72" s="698"/>
      <c r="N72" s="699">
        <v>12.73</v>
      </c>
      <c r="O72" s="699">
        <v>7.52</v>
      </c>
      <c r="P72" s="699">
        <v>22.94</v>
      </c>
      <c r="Q72" s="700">
        <v>5166</v>
      </c>
      <c r="R72" s="699" t="s">
        <v>71</v>
      </c>
      <c r="S72" s="700">
        <f>((100-N72)/(100-O72))*Q72</f>
        <v>4874.9656141868509</v>
      </c>
      <c r="T72" s="699">
        <f>N72-O72</f>
        <v>5.2100000000000009</v>
      </c>
      <c r="U72" s="701"/>
      <c r="V72" s="699"/>
      <c r="W72" s="699"/>
      <c r="X72" s="699"/>
      <c r="Y72" s="702">
        <v>4750</v>
      </c>
      <c r="Z72" s="702" t="s">
        <v>68</v>
      </c>
      <c r="AA72" s="700">
        <v>4450</v>
      </c>
      <c r="AB72" s="699"/>
      <c r="AC72" s="668"/>
    </row>
    <row r="73" spans="1:29" s="669" customFormat="1" ht="15.6">
      <c r="A73" s="687">
        <v>38</v>
      </c>
      <c r="B73" s="688" t="s">
        <v>413</v>
      </c>
      <c r="C73" s="689">
        <v>29</v>
      </c>
      <c r="D73" s="690" t="s">
        <v>81</v>
      </c>
      <c r="E73" s="691" t="s">
        <v>68</v>
      </c>
      <c r="F73" s="690">
        <v>59</v>
      </c>
      <c r="G73" s="692">
        <v>151000305</v>
      </c>
      <c r="H73" s="693" t="s">
        <v>411</v>
      </c>
      <c r="I73" s="694">
        <v>3689.26</v>
      </c>
      <c r="J73" s="695">
        <v>3689.26</v>
      </c>
      <c r="K73" s="696">
        <v>3660.53</v>
      </c>
      <c r="L73" s="697">
        <v>3660.53</v>
      </c>
      <c r="M73" s="698"/>
      <c r="N73" s="699"/>
      <c r="O73" s="699"/>
      <c r="P73" s="699"/>
      <c r="Q73" s="700">
        <v>4595.3660153942083</v>
      </c>
      <c r="R73" s="699" t="s">
        <v>31</v>
      </c>
      <c r="S73" s="700">
        <v>4259.5064563650685</v>
      </c>
      <c r="T73" s="699"/>
      <c r="U73" s="701"/>
      <c r="V73" s="699"/>
      <c r="W73" s="699"/>
      <c r="X73" s="699"/>
      <c r="Y73" s="702">
        <v>4750</v>
      </c>
      <c r="Z73" s="702" t="s">
        <v>68</v>
      </c>
      <c r="AA73" s="700">
        <v>4450</v>
      </c>
      <c r="AB73" s="699"/>
      <c r="AC73" s="668"/>
    </row>
    <row r="74" spans="1:29" s="669" customFormat="1" ht="15.6">
      <c r="A74" s="687"/>
      <c r="B74" s="688"/>
      <c r="C74" s="689"/>
      <c r="D74" s="703" t="s">
        <v>81</v>
      </c>
      <c r="E74" s="703" t="s">
        <v>68</v>
      </c>
      <c r="F74" s="690"/>
      <c r="G74" s="692"/>
      <c r="H74" s="693"/>
      <c r="I74" s="694">
        <f>SUM(I69:I73)</f>
        <v>19116.410000000003</v>
      </c>
      <c r="J74" s="727">
        <f>SUM(J69:J73)</f>
        <v>18507.21</v>
      </c>
      <c r="K74" s="705">
        <f>SUM(K69:K73)</f>
        <v>18389.07</v>
      </c>
      <c r="L74" s="697">
        <f>SUM(L69:L73)</f>
        <v>18967.82</v>
      </c>
      <c r="M74" s="698"/>
      <c r="N74" s="699"/>
      <c r="O74" s="699"/>
      <c r="P74" s="699"/>
      <c r="Q74" s="706">
        <f>SUMPRODUCT(Q69:Q73,$K69:$K73)/$K74</f>
        <v>4485.7930085823245</v>
      </c>
      <c r="R74" s="706" t="s">
        <v>31</v>
      </c>
      <c r="S74" s="706">
        <f t="shared" ref="S74" si="7">SUMPRODUCT(S69:S73,$K69:$K73)/$K74</f>
        <v>4200.6735463661425</v>
      </c>
      <c r="T74" s="699"/>
      <c r="U74" s="701"/>
      <c r="V74" s="699"/>
      <c r="W74" s="699"/>
      <c r="X74" s="699"/>
      <c r="Y74" s="708">
        <f>SUMPRODUCT(Y69:Y73,$J69:$J73)/$J74</f>
        <v>4764.8277995440703</v>
      </c>
      <c r="Z74" s="708" t="s">
        <v>68</v>
      </c>
      <c r="AA74" s="708">
        <f t="shared" ref="AA74" si="8">SUMPRODUCT(AA69:AA73,$J69:$J73)/$J74</f>
        <v>4404.9268542250302</v>
      </c>
      <c r="AB74" s="699"/>
      <c r="AC74" s="668"/>
    </row>
    <row r="75" spans="1:29" s="669" customFormat="1" ht="15.6">
      <c r="A75" s="687"/>
      <c r="B75" s="688"/>
      <c r="C75" s="689"/>
      <c r="D75" s="690"/>
      <c r="E75" s="691"/>
      <c r="F75" s="690"/>
      <c r="G75" s="692"/>
      <c r="H75" s="693"/>
      <c r="I75" s="694"/>
      <c r="J75" s="695"/>
      <c r="K75" s="696"/>
      <c r="L75" s="697"/>
      <c r="M75" s="698"/>
      <c r="N75" s="699"/>
      <c r="O75" s="699"/>
      <c r="P75" s="699"/>
      <c r="Q75" s="700"/>
      <c r="R75" s="699"/>
      <c r="S75" s="700"/>
      <c r="T75" s="699"/>
      <c r="U75" s="701"/>
      <c r="V75" s="699"/>
      <c r="W75" s="699"/>
      <c r="X75" s="699"/>
      <c r="Y75" s="702"/>
      <c r="Z75" s="702"/>
      <c r="AA75" s="700"/>
      <c r="AB75" s="699"/>
      <c r="AC75" s="668"/>
    </row>
    <row r="76" spans="1:29" s="669" customFormat="1" ht="15.6">
      <c r="A76" s="687"/>
      <c r="B76" s="688"/>
      <c r="C76" s="689"/>
      <c r="D76" s="690"/>
      <c r="E76" s="691"/>
      <c r="F76" s="690"/>
      <c r="G76" s="692"/>
      <c r="H76" s="693"/>
      <c r="I76" s="694"/>
      <c r="J76" s="695"/>
      <c r="K76" s="696"/>
      <c r="L76" s="697"/>
      <c r="M76" s="698"/>
      <c r="N76" s="699"/>
      <c r="O76" s="699"/>
      <c r="P76" s="699"/>
      <c r="Q76" s="700"/>
      <c r="R76" s="699"/>
      <c r="S76" s="700"/>
      <c r="T76" s="699"/>
      <c r="U76" s="701"/>
      <c r="V76" s="699"/>
      <c r="W76" s="699"/>
      <c r="X76" s="699"/>
      <c r="Y76" s="702"/>
      <c r="Z76" s="702"/>
      <c r="AA76" s="700"/>
      <c r="AB76" s="699"/>
      <c r="AC76" s="668"/>
    </row>
    <row r="77" spans="1:29" s="669" customFormat="1" ht="15.6">
      <c r="A77" s="687">
        <v>40</v>
      </c>
      <c r="B77" s="688" t="s">
        <v>412</v>
      </c>
      <c r="C77" s="688">
        <v>30</v>
      </c>
      <c r="D77" s="690" t="s">
        <v>97</v>
      </c>
      <c r="E77" s="690" t="s">
        <v>34</v>
      </c>
      <c r="F77" s="690">
        <v>59</v>
      </c>
      <c r="G77" s="692">
        <v>151000073</v>
      </c>
      <c r="H77" s="693" t="s">
        <v>413</v>
      </c>
      <c r="I77" s="694">
        <v>3977.88</v>
      </c>
      <c r="J77" s="695">
        <v>3977.88</v>
      </c>
      <c r="K77" s="696">
        <v>3947</v>
      </c>
      <c r="L77" s="697">
        <v>3947</v>
      </c>
      <c r="M77" s="698"/>
      <c r="N77" s="699"/>
      <c r="O77" s="699"/>
      <c r="P77" s="699"/>
      <c r="Q77" s="700">
        <v>3633</v>
      </c>
      <c r="R77" s="699" t="s">
        <v>33</v>
      </c>
      <c r="S77" s="700">
        <v>3352</v>
      </c>
      <c r="T77" s="699"/>
      <c r="U77" s="736"/>
      <c r="V77" s="674"/>
      <c r="W77" s="674"/>
      <c r="X77" s="674"/>
      <c r="Y77" s="737">
        <v>4150</v>
      </c>
      <c r="Z77" s="737" t="s">
        <v>34</v>
      </c>
      <c r="AA77" s="738">
        <v>3850</v>
      </c>
      <c r="AB77" s="674"/>
      <c r="AC77" s="668"/>
    </row>
    <row r="78" spans="1:29" s="669" customFormat="1" ht="15.6">
      <c r="A78" s="739"/>
      <c r="B78" s="740"/>
      <c r="C78" s="740"/>
      <c r="D78" s="741" t="s">
        <v>97</v>
      </c>
      <c r="E78" s="741" t="s">
        <v>34</v>
      </c>
      <c r="F78" s="742"/>
      <c r="G78" s="743"/>
      <c r="H78" s="744"/>
      <c r="I78" s="745">
        <v>3977.88</v>
      </c>
      <c r="J78" s="746">
        <v>3977.88</v>
      </c>
      <c r="K78" s="747">
        <v>3947</v>
      </c>
      <c r="L78" s="748">
        <v>3947</v>
      </c>
      <c r="M78" s="749"/>
      <c r="N78" s="750"/>
      <c r="O78" s="750"/>
      <c r="P78" s="750"/>
      <c r="Q78" s="751">
        <v>3633</v>
      </c>
      <c r="R78" s="752" t="s">
        <v>33</v>
      </c>
      <c r="S78" s="751">
        <v>3352</v>
      </c>
      <c r="T78" s="750"/>
      <c r="U78" s="753"/>
      <c r="V78" s="699"/>
      <c r="W78" s="699"/>
      <c r="X78" s="699"/>
      <c r="Y78" s="708">
        <v>4150</v>
      </c>
      <c r="Z78" s="708" t="s">
        <v>34</v>
      </c>
      <c r="AA78" s="706">
        <v>3850</v>
      </c>
      <c r="AB78" s="699"/>
      <c r="AC78" s="668"/>
    </row>
    <row r="79" spans="1:29" s="669" customFormat="1" ht="15.6">
      <c r="A79" s="739"/>
      <c r="B79" s="740"/>
      <c r="C79" s="740"/>
      <c r="D79" s="742"/>
      <c r="E79" s="742"/>
      <c r="F79" s="742"/>
      <c r="G79" s="743"/>
      <c r="H79" s="744"/>
      <c r="I79" s="745"/>
      <c r="J79" s="754"/>
      <c r="K79" s="755"/>
      <c r="L79" s="748"/>
      <c r="M79" s="749"/>
      <c r="N79" s="750"/>
      <c r="O79" s="750"/>
      <c r="P79" s="750"/>
      <c r="Q79" s="756"/>
      <c r="R79" s="750"/>
      <c r="S79" s="756"/>
      <c r="T79" s="750"/>
      <c r="U79" s="753"/>
      <c r="V79" s="699"/>
      <c r="W79" s="699"/>
      <c r="X79" s="699"/>
      <c r="Y79" s="702"/>
      <c r="Z79" s="702"/>
      <c r="AA79" s="700"/>
      <c r="AB79" s="699"/>
      <c r="AC79" s="668"/>
    </row>
    <row r="80" spans="1:29" s="669" customFormat="1" ht="15.6">
      <c r="A80" s="656" t="s">
        <v>4</v>
      </c>
      <c r="B80" s="657" t="s">
        <v>5</v>
      </c>
      <c r="C80" s="657" t="s">
        <v>6</v>
      </c>
      <c r="D80" s="657" t="s">
        <v>7</v>
      </c>
      <c r="E80" s="658" t="s">
        <v>8</v>
      </c>
      <c r="F80" s="657" t="s">
        <v>9</v>
      </c>
      <c r="G80" s="657" t="s">
        <v>10</v>
      </c>
      <c r="H80" s="657" t="s">
        <v>11</v>
      </c>
      <c r="I80" s="659" t="s">
        <v>12</v>
      </c>
      <c r="J80" s="660"/>
      <c r="K80" s="660"/>
      <c r="L80" s="661"/>
      <c r="M80" s="662"/>
      <c r="N80" s="663" t="s">
        <v>14</v>
      </c>
      <c r="O80" s="664" t="s">
        <v>380</v>
      </c>
      <c r="P80" s="664"/>
      <c r="Q80" s="664"/>
      <c r="R80" s="664"/>
      <c r="S80" s="665" t="s">
        <v>16</v>
      </c>
      <c r="T80" s="666" t="s">
        <v>17</v>
      </c>
      <c r="U80" s="667"/>
      <c r="V80" s="663" t="s">
        <v>14</v>
      </c>
      <c r="W80" s="664" t="s">
        <v>381</v>
      </c>
      <c r="X80" s="664"/>
      <c r="Y80" s="664"/>
      <c r="Z80" s="664"/>
      <c r="AA80" s="665" t="s">
        <v>16</v>
      </c>
      <c r="AB80" s="666" t="s">
        <v>17</v>
      </c>
      <c r="AC80" s="668"/>
    </row>
    <row r="81" spans="1:29" s="669" customFormat="1" ht="31.2">
      <c r="A81" s="670"/>
      <c r="B81" s="671"/>
      <c r="C81" s="671"/>
      <c r="D81" s="671"/>
      <c r="E81" s="672"/>
      <c r="F81" s="671"/>
      <c r="G81" s="671"/>
      <c r="H81" s="673"/>
      <c r="I81" s="674" t="s">
        <v>23</v>
      </c>
      <c r="J81" s="675" t="s">
        <v>24</v>
      </c>
      <c r="K81" s="676" t="s">
        <v>13</v>
      </c>
      <c r="L81" s="677" t="s">
        <v>382</v>
      </c>
      <c r="M81" s="678"/>
      <c r="N81" s="679"/>
      <c r="O81" s="680" t="s">
        <v>25</v>
      </c>
      <c r="P81" s="680" t="s">
        <v>26</v>
      </c>
      <c r="Q81" s="681" t="s">
        <v>27</v>
      </c>
      <c r="R81" s="682" t="s">
        <v>28</v>
      </c>
      <c r="S81" s="683"/>
      <c r="T81" s="684"/>
      <c r="U81" s="685"/>
      <c r="V81" s="679"/>
      <c r="W81" s="680" t="s">
        <v>25</v>
      </c>
      <c r="X81" s="680" t="s">
        <v>26</v>
      </c>
      <c r="Y81" s="686" t="s">
        <v>27</v>
      </c>
      <c r="Z81" s="682" t="s">
        <v>28</v>
      </c>
      <c r="AA81" s="683"/>
      <c r="AB81" s="684"/>
      <c r="AC81" s="668"/>
    </row>
    <row r="82" spans="1:29" s="669" customFormat="1" ht="15.6">
      <c r="A82" s="687"/>
      <c r="B82" s="688"/>
      <c r="C82" s="689"/>
      <c r="D82" s="691" t="s">
        <v>52</v>
      </c>
      <c r="E82" s="691" t="s">
        <v>37</v>
      </c>
      <c r="F82" s="690"/>
      <c r="G82" s="692"/>
      <c r="H82" s="693"/>
      <c r="I82" s="694">
        <v>7677.16</v>
      </c>
      <c r="J82" s="757">
        <v>7677.16</v>
      </c>
      <c r="K82" s="758">
        <v>7616.83</v>
      </c>
      <c r="L82" s="697">
        <v>7616.83</v>
      </c>
      <c r="M82" s="698"/>
      <c r="N82" s="699"/>
      <c r="O82" s="699"/>
      <c r="P82" s="699"/>
      <c r="Q82" s="759">
        <v>2651.008356558842</v>
      </c>
      <c r="R82" s="760" t="s">
        <v>50</v>
      </c>
      <c r="S82" s="759">
        <v>2424.7564339216669</v>
      </c>
      <c r="T82" s="699"/>
      <c r="U82" s="701"/>
      <c r="V82" s="699"/>
      <c r="W82" s="699"/>
      <c r="X82" s="699"/>
      <c r="Y82" s="761">
        <v>3850</v>
      </c>
      <c r="Z82" s="761" t="s">
        <v>37</v>
      </c>
      <c r="AA82" s="759">
        <v>3550</v>
      </c>
      <c r="AB82" s="699"/>
      <c r="AC82" s="668"/>
    </row>
    <row r="83" spans="1:29" s="669" customFormat="1" ht="15.6">
      <c r="A83" s="687"/>
      <c r="B83" s="725"/>
      <c r="C83" s="689"/>
      <c r="D83" s="689" t="s">
        <v>65</v>
      </c>
      <c r="E83" s="689" t="s">
        <v>34</v>
      </c>
      <c r="F83" s="690"/>
      <c r="G83" s="692"/>
      <c r="H83" s="693"/>
      <c r="I83" s="694"/>
      <c r="J83" s="695">
        <v>609.20000000000005</v>
      </c>
      <c r="K83" s="758">
        <v>578.75</v>
      </c>
      <c r="L83" s="697"/>
      <c r="M83" s="698"/>
      <c r="N83" s="699"/>
      <c r="O83" s="699"/>
      <c r="P83" s="699"/>
      <c r="Q83" s="759">
        <v>4240</v>
      </c>
      <c r="R83" s="760" t="s">
        <v>34</v>
      </c>
      <c r="S83" s="759">
        <v>3964.0425303404572</v>
      </c>
      <c r="T83" s="699"/>
      <c r="U83" s="701"/>
      <c r="V83" s="699"/>
      <c r="W83" s="699"/>
      <c r="X83" s="699"/>
      <c r="Y83" s="761">
        <v>3461</v>
      </c>
      <c r="Z83" s="761" t="s">
        <v>33</v>
      </c>
      <c r="AA83" s="759">
        <v>3073.9120155457194</v>
      </c>
      <c r="AB83" s="699"/>
      <c r="AC83" s="668"/>
    </row>
    <row r="84" spans="1:29" s="669" customFormat="1" ht="15.6">
      <c r="A84" s="687">
        <v>51</v>
      </c>
      <c r="B84" s="688" t="s">
        <v>394</v>
      </c>
      <c r="C84" s="726">
        <v>41</v>
      </c>
      <c r="D84" s="691" t="s">
        <v>321</v>
      </c>
      <c r="E84" s="691" t="s">
        <v>33</v>
      </c>
      <c r="F84" s="690">
        <v>58</v>
      </c>
      <c r="G84" s="692" t="s">
        <v>395</v>
      </c>
      <c r="H84" s="693" t="s">
        <v>383</v>
      </c>
      <c r="I84" s="694">
        <v>3832.84</v>
      </c>
      <c r="J84" s="695">
        <v>3832.84</v>
      </c>
      <c r="K84" s="758">
        <v>3803</v>
      </c>
      <c r="L84" s="697">
        <v>3803</v>
      </c>
      <c r="M84" s="698"/>
      <c r="N84" s="699"/>
      <c r="O84" s="699"/>
      <c r="P84" s="699"/>
      <c r="Q84" s="759">
        <v>2669</v>
      </c>
      <c r="R84" s="760" t="s">
        <v>50</v>
      </c>
      <c r="S84" s="759">
        <v>2451</v>
      </c>
      <c r="T84" s="699"/>
      <c r="U84" s="701"/>
      <c r="V84" s="699"/>
      <c r="W84" s="699"/>
      <c r="X84" s="699"/>
      <c r="Y84" s="761">
        <v>3550</v>
      </c>
      <c r="Z84" s="761" t="s">
        <v>33</v>
      </c>
      <c r="AA84" s="759">
        <v>3250</v>
      </c>
      <c r="AB84" s="699"/>
      <c r="AC84" s="668"/>
    </row>
    <row r="85" spans="1:29" s="669" customFormat="1" ht="15.6">
      <c r="A85" s="687"/>
      <c r="B85" s="688"/>
      <c r="C85" s="689"/>
      <c r="D85" s="691" t="s">
        <v>72</v>
      </c>
      <c r="E85" s="691" t="s">
        <v>34</v>
      </c>
      <c r="F85" s="690"/>
      <c r="G85" s="692"/>
      <c r="H85" s="693"/>
      <c r="I85" s="694">
        <v>119181.96</v>
      </c>
      <c r="J85" s="757">
        <v>119181.96</v>
      </c>
      <c r="K85" s="758">
        <v>118255.05999999998</v>
      </c>
      <c r="L85" s="697">
        <v>118255.05999999998</v>
      </c>
      <c r="M85" s="698"/>
      <c r="N85" s="699"/>
      <c r="O85" s="699"/>
      <c r="P85" s="699"/>
      <c r="Q85" s="759">
        <v>3641.3504862904833</v>
      </c>
      <c r="R85" s="759" t="s">
        <v>33</v>
      </c>
      <c r="S85" s="759">
        <v>3367.3991570120306</v>
      </c>
      <c r="T85" s="699"/>
      <c r="U85" s="701"/>
      <c r="V85" s="699"/>
      <c r="W85" s="699"/>
      <c r="X85" s="699"/>
      <c r="Y85" s="761">
        <v>4102.7207954962314</v>
      </c>
      <c r="Z85" s="761" t="s">
        <v>34</v>
      </c>
      <c r="AA85" s="761">
        <v>3805.9803718913413</v>
      </c>
      <c r="AB85" s="699"/>
      <c r="AC85" s="668"/>
    </row>
    <row r="86" spans="1:29" s="669" customFormat="1" ht="15.6">
      <c r="A86" s="687"/>
      <c r="B86" s="688"/>
      <c r="C86" s="688"/>
      <c r="D86" s="691" t="s">
        <v>80</v>
      </c>
      <c r="E86" s="691" t="s">
        <v>34</v>
      </c>
      <c r="F86" s="690"/>
      <c r="G86" s="692"/>
      <c r="H86" s="693"/>
      <c r="I86" s="694">
        <v>15476.75</v>
      </c>
      <c r="J86" s="695">
        <v>15476.75</v>
      </c>
      <c r="K86" s="758">
        <v>15354.939999999999</v>
      </c>
      <c r="L86" s="697">
        <v>15354.939999999999</v>
      </c>
      <c r="M86" s="698"/>
      <c r="N86" s="699"/>
      <c r="O86" s="699"/>
      <c r="P86" s="699"/>
      <c r="Q86" s="762">
        <v>3997.7338737946648</v>
      </c>
      <c r="R86" s="762" t="s">
        <v>37</v>
      </c>
      <c r="S86" s="762">
        <v>3792.6196133201975</v>
      </c>
      <c r="T86" s="699"/>
      <c r="U86" s="701"/>
      <c r="V86" s="699"/>
      <c r="W86" s="699"/>
      <c r="X86" s="699"/>
      <c r="Y86" s="761">
        <v>4150</v>
      </c>
      <c r="Z86" s="761" t="s">
        <v>34</v>
      </c>
      <c r="AA86" s="759">
        <v>3850</v>
      </c>
      <c r="AB86" s="699"/>
      <c r="AC86" s="668"/>
    </row>
    <row r="87" spans="1:29" s="669" customFormat="1" ht="15.6">
      <c r="A87" s="687"/>
      <c r="B87" s="688"/>
      <c r="C87" s="689"/>
      <c r="D87" s="689" t="s">
        <v>295</v>
      </c>
      <c r="E87" s="689" t="s">
        <v>34</v>
      </c>
      <c r="F87" s="690"/>
      <c r="G87" s="692"/>
      <c r="H87" s="693"/>
      <c r="I87" s="694">
        <v>0</v>
      </c>
      <c r="J87" s="695">
        <v>0</v>
      </c>
      <c r="K87" s="758">
        <v>0</v>
      </c>
      <c r="L87" s="697">
        <v>0</v>
      </c>
      <c r="M87" s="698"/>
      <c r="N87" s="699"/>
      <c r="O87" s="699"/>
      <c r="P87" s="763"/>
      <c r="Q87" s="759"/>
      <c r="R87" s="760"/>
      <c r="S87" s="759"/>
      <c r="T87" s="764"/>
      <c r="U87" s="765"/>
      <c r="V87" s="699"/>
      <c r="W87" s="699"/>
      <c r="X87" s="699"/>
      <c r="Y87" s="761">
        <v>4150</v>
      </c>
      <c r="Z87" s="761" t="s">
        <v>34</v>
      </c>
      <c r="AA87" s="759">
        <v>3850</v>
      </c>
      <c r="AB87" s="699"/>
      <c r="AC87" s="668"/>
    </row>
    <row r="88" spans="1:29" s="669" customFormat="1" ht="15.6">
      <c r="A88" s="687"/>
      <c r="B88" s="688"/>
      <c r="C88" s="689"/>
      <c r="D88" s="691" t="s">
        <v>81</v>
      </c>
      <c r="E88" s="691" t="s">
        <v>68</v>
      </c>
      <c r="F88" s="690"/>
      <c r="G88" s="692"/>
      <c r="H88" s="693"/>
      <c r="I88" s="694">
        <v>19116.410000000003</v>
      </c>
      <c r="J88" s="695">
        <v>18507.21</v>
      </c>
      <c r="K88" s="758">
        <v>18389.07</v>
      </c>
      <c r="L88" s="697">
        <v>18967.82</v>
      </c>
      <c r="M88" s="766"/>
      <c r="N88" s="674"/>
      <c r="O88" s="674"/>
      <c r="P88" s="767"/>
      <c r="Q88" s="762">
        <v>4485.7930085823245</v>
      </c>
      <c r="R88" s="762" t="s">
        <v>31</v>
      </c>
      <c r="S88" s="762">
        <v>4200.6735463661425</v>
      </c>
      <c r="T88" s="768"/>
      <c r="U88" s="769"/>
      <c r="V88" s="699"/>
      <c r="W88" s="699"/>
      <c r="X88" s="699"/>
      <c r="Y88" s="761">
        <v>4764.8277995440703</v>
      </c>
      <c r="Z88" s="761" t="s">
        <v>68</v>
      </c>
      <c r="AA88" s="761">
        <v>4404.9268542250302</v>
      </c>
      <c r="AB88" s="699"/>
      <c r="AC88" s="668"/>
    </row>
    <row r="89" spans="1:29" s="669" customFormat="1" ht="15.6">
      <c r="A89" s="770"/>
      <c r="B89" s="771"/>
      <c r="C89" s="771"/>
      <c r="D89" s="772" t="s">
        <v>97</v>
      </c>
      <c r="E89" s="772" t="s">
        <v>34</v>
      </c>
      <c r="F89" s="773"/>
      <c r="G89" s="774"/>
      <c r="H89" s="775"/>
      <c r="I89" s="776">
        <v>3977.88</v>
      </c>
      <c r="J89" s="777">
        <v>3977.88</v>
      </c>
      <c r="K89" s="778">
        <v>3947</v>
      </c>
      <c r="L89" s="779">
        <v>3947</v>
      </c>
      <c r="M89" s="780"/>
      <c r="N89" s="699"/>
      <c r="O89" s="699"/>
      <c r="P89" s="699"/>
      <c r="Q89" s="759">
        <v>3633</v>
      </c>
      <c r="R89" s="760" t="s">
        <v>33</v>
      </c>
      <c r="S89" s="759">
        <v>3352</v>
      </c>
      <c r="T89" s="699"/>
      <c r="U89" s="701"/>
      <c r="V89" s="699"/>
      <c r="W89" s="699"/>
      <c r="X89" s="699"/>
      <c r="Y89" s="781">
        <v>4150</v>
      </c>
      <c r="Z89" s="781" t="s">
        <v>34</v>
      </c>
      <c r="AA89" s="762">
        <v>3850</v>
      </c>
      <c r="AB89" s="699"/>
      <c r="AC89" s="668"/>
    </row>
    <row r="90" spans="1:29" s="669" customFormat="1" ht="15.6">
      <c r="A90" s="782"/>
      <c r="B90" s="782"/>
      <c r="C90" s="782"/>
      <c r="D90" s="782"/>
      <c r="E90" s="782"/>
      <c r="F90" s="782"/>
      <c r="G90" s="782"/>
      <c r="H90" s="782"/>
      <c r="I90" s="782"/>
      <c r="J90" s="783">
        <f>SUM(J82:J89)</f>
        <v>169263</v>
      </c>
      <c r="K90" s="784">
        <f>SUM(K82:K89)</f>
        <v>167944.65</v>
      </c>
      <c r="L90" s="782"/>
      <c r="M90" s="785"/>
      <c r="N90" s="782"/>
      <c r="O90" s="782"/>
      <c r="P90" s="782"/>
      <c r="Q90" s="786">
        <f>SUMPRODUCT(Q82:Q89,$K82:$K89)/$K90</f>
        <v>3701.3294774570904</v>
      </c>
      <c r="R90" s="786" t="s">
        <v>37</v>
      </c>
      <c r="S90" s="786">
        <f t="shared" ref="S90" si="9">SUMPRODUCT(S82:S89,$K82:$K89)/$K90</f>
        <v>3435.7067046557263</v>
      </c>
      <c r="T90" s="782"/>
      <c r="U90" s="668"/>
      <c r="V90" s="787"/>
      <c r="W90" s="787"/>
      <c r="X90" s="787"/>
      <c r="Y90" s="786">
        <f>SUMPRODUCT(Y82:Y89,$J82:$J89)/$J90</f>
        <v>4154.2615819168996</v>
      </c>
      <c r="Z90" s="786" t="s">
        <v>34</v>
      </c>
      <c r="AA90" s="786">
        <f t="shared" ref="AA90" si="10">SUMPRODUCT(AA82:AA89,$J82:$J89)/$J90</f>
        <v>3849.6937161056553</v>
      </c>
      <c r="AB90" s="787"/>
      <c r="AC90" s="668"/>
    </row>
    <row r="91" spans="1:29" ht="26.25" customHeight="1"/>
  </sheetData>
  <mergeCells count="37">
    <mergeCell ref="T80:T81"/>
    <mergeCell ref="V80:V81"/>
    <mergeCell ref="W80:Z80"/>
    <mergeCell ref="AA80:AA81"/>
    <mergeCell ref="AB80:AB81"/>
    <mergeCell ref="G80:G81"/>
    <mergeCell ref="H80:H81"/>
    <mergeCell ref="I80:L80"/>
    <mergeCell ref="N80:N81"/>
    <mergeCell ref="O80:R80"/>
    <mergeCell ref="S80:S81"/>
    <mergeCell ref="V4:V5"/>
    <mergeCell ref="W4:Z4"/>
    <mergeCell ref="AA4:AA5"/>
    <mergeCell ref="AB4:AB5"/>
    <mergeCell ref="A80:A81"/>
    <mergeCell ref="B80:B81"/>
    <mergeCell ref="C80:C81"/>
    <mergeCell ref="D80:D81"/>
    <mergeCell ref="E80:E81"/>
    <mergeCell ref="F80:F81"/>
    <mergeCell ref="H4:H5"/>
    <mergeCell ref="I4:L4"/>
    <mergeCell ref="N4:N5"/>
    <mergeCell ref="O4:R4"/>
    <mergeCell ref="S4:S5"/>
    <mergeCell ref="T4:T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F8BA-84DE-4952-9BE5-8562F1AB5E9D}">
  <dimension ref="A1:AG146"/>
  <sheetViews>
    <sheetView tabSelected="1" topLeftCell="A104" zoomScale="40" zoomScaleNormal="40" workbookViewId="0">
      <selection activeCell="I69" sqref="I69"/>
    </sheetView>
  </sheetViews>
  <sheetFormatPr defaultColWidth="9.109375" defaultRowHeight="14.4"/>
  <cols>
    <col min="1" max="1" width="7.88671875" customWidth="1"/>
    <col min="2" max="2" width="27.44140625" customWidth="1"/>
    <col min="3" max="3" width="9.6640625" customWidth="1"/>
    <col min="4" max="4" width="49.109375" customWidth="1"/>
    <col min="5" max="5" width="39.6640625" hidden="1" customWidth="1"/>
    <col min="6" max="6" width="10.6640625" customWidth="1"/>
    <col min="7" max="7" width="8.88671875" customWidth="1"/>
    <col min="8" max="8" width="34.44140625" customWidth="1"/>
    <col min="9" max="9" width="25" customWidth="1"/>
    <col min="10" max="11" width="21.5546875" customWidth="1"/>
    <col min="12" max="12" width="3.88671875" customWidth="1"/>
    <col min="13" max="15" width="12.33203125" customWidth="1"/>
    <col min="16" max="16" width="16.33203125" customWidth="1"/>
    <col min="17" max="17" width="13.44140625" customWidth="1"/>
    <col min="18" max="18" width="16.6640625" customWidth="1"/>
    <col min="19" max="19" width="12.33203125" customWidth="1"/>
    <col min="20" max="20" width="3.33203125" customWidth="1"/>
    <col min="21" max="27" width="12.6640625" customWidth="1"/>
    <col min="28" max="33" width="4.33203125" customWidth="1"/>
  </cols>
  <sheetData>
    <row r="1" spans="1:28" ht="22.5" customHeight="1">
      <c r="A1" s="570" t="s">
        <v>414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77"/>
    </row>
    <row r="2" spans="1:28" ht="22.5" customHeight="1">
      <c r="A2" s="570" t="s">
        <v>2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77"/>
    </row>
    <row r="3" spans="1:28" ht="22.5" customHeight="1">
      <c r="A3" s="570" t="s">
        <v>3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77"/>
    </row>
    <row r="4" spans="1:28" ht="43.5" customHeight="1">
      <c r="A4" s="152" t="s">
        <v>4</v>
      </c>
      <c r="B4" s="278" t="s">
        <v>5</v>
      </c>
      <c r="C4" s="278" t="s">
        <v>6</v>
      </c>
      <c r="D4" s="278" t="s">
        <v>7</v>
      </c>
      <c r="E4" s="345"/>
      <c r="F4" s="279" t="s">
        <v>8</v>
      </c>
      <c r="G4" s="278" t="s">
        <v>9</v>
      </c>
      <c r="H4" s="278" t="s">
        <v>10</v>
      </c>
      <c r="I4" s="278" t="s">
        <v>11</v>
      </c>
      <c r="J4" s="572"/>
      <c r="K4" s="572"/>
      <c r="L4" s="573"/>
      <c r="M4" s="104" t="s">
        <v>14</v>
      </c>
      <c r="N4" s="34" t="s">
        <v>415</v>
      </c>
      <c r="O4" s="34"/>
      <c r="P4" s="34"/>
      <c r="Q4" s="34"/>
      <c r="R4" s="350" t="s">
        <v>16</v>
      </c>
      <c r="S4" s="106" t="s">
        <v>17</v>
      </c>
      <c r="T4" s="574"/>
      <c r="U4" s="104" t="s">
        <v>14</v>
      </c>
      <c r="V4" s="34" t="s">
        <v>416</v>
      </c>
      <c r="W4" s="34"/>
      <c r="X4" s="34"/>
      <c r="Y4" s="34"/>
      <c r="Z4" s="350" t="s">
        <v>16</v>
      </c>
      <c r="AA4" s="106" t="s">
        <v>17</v>
      </c>
      <c r="AB4" s="77"/>
    </row>
    <row r="5" spans="1:28" ht="43.5" customHeight="1">
      <c r="A5" s="152"/>
      <c r="B5" s="278"/>
      <c r="C5" s="278"/>
      <c r="D5" s="278"/>
      <c r="E5" s="345"/>
      <c r="F5" s="279"/>
      <c r="G5" s="278"/>
      <c r="H5" s="278"/>
      <c r="I5" s="571"/>
      <c r="J5" s="576" t="s">
        <v>24</v>
      </c>
      <c r="K5" s="577" t="s">
        <v>13</v>
      </c>
      <c r="L5" s="578"/>
      <c r="M5" s="94"/>
      <c r="N5" s="346" t="s">
        <v>25</v>
      </c>
      <c r="O5" s="346" t="s">
        <v>26</v>
      </c>
      <c r="P5" s="349" t="s">
        <v>27</v>
      </c>
      <c r="Q5" s="89" t="s">
        <v>28</v>
      </c>
      <c r="R5" s="350"/>
      <c r="S5" s="97"/>
      <c r="T5" s="351"/>
      <c r="U5" s="26"/>
      <c r="V5" s="36" t="s">
        <v>25</v>
      </c>
      <c r="W5" s="36" t="s">
        <v>26</v>
      </c>
      <c r="X5" s="43" t="s">
        <v>27</v>
      </c>
      <c r="Y5" s="41" t="s">
        <v>28</v>
      </c>
      <c r="Z5" s="42"/>
      <c r="AA5" s="29"/>
      <c r="AB5" s="77"/>
    </row>
    <row r="6" spans="1:28" ht="26.25" customHeight="1">
      <c r="A6" s="353">
        <v>57</v>
      </c>
      <c r="B6" s="505" t="s">
        <v>417</v>
      </c>
      <c r="C6" s="179">
        <v>47</v>
      </c>
      <c r="D6" s="158" t="s">
        <v>103</v>
      </c>
      <c r="E6" s="158" t="s">
        <v>213</v>
      </c>
      <c r="F6" s="179" t="s">
        <v>34</v>
      </c>
      <c r="G6" s="158">
        <v>58</v>
      </c>
      <c r="H6" s="158">
        <v>161002353</v>
      </c>
      <c r="I6" s="506" t="s">
        <v>418</v>
      </c>
      <c r="J6" s="788">
        <v>4052.3</v>
      </c>
      <c r="K6" s="512">
        <v>4021.1</v>
      </c>
      <c r="L6" s="789"/>
      <c r="M6" s="317">
        <v>15.3</v>
      </c>
      <c r="N6" s="317">
        <v>6.93</v>
      </c>
      <c r="O6" s="317">
        <v>52.31</v>
      </c>
      <c r="P6" s="378">
        <v>2736</v>
      </c>
      <c r="Q6" s="379" t="s">
        <v>50</v>
      </c>
      <c r="R6" s="378">
        <v>2489.9452025357259</v>
      </c>
      <c r="S6" s="317">
        <v>8.370000000000001</v>
      </c>
      <c r="T6" s="790"/>
      <c r="U6" s="49"/>
      <c r="V6" s="49"/>
      <c r="W6" s="49"/>
      <c r="X6" s="56">
        <v>4150</v>
      </c>
      <c r="Y6" s="56" t="s">
        <v>34</v>
      </c>
      <c r="Z6" s="58">
        <v>3850</v>
      </c>
      <c r="AA6" s="49"/>
      <c r="AB6" s="77"/>
    </row>
    <row r="7" spans="1:28" ht="26.25" customHeight="1">
      <c r="A7" s="353"/>
      <c r="B7" s="505"/>
      <c r="C7" s="179"/>
      <c r="D7" s="158"/>
      <c r="E7" s="158"/>
      <c r="F7" s="179"/>
      <c r="G7" s="158"/>
      <c r="H7" s="158"/>
      <c r="I7" s="506"/>
      <c r="J7" s="791"/>
      <c r="K7" s="792"/>
      <c r="L7" s="793"/>
      <c r="M7" s="317"/>
      <c r="N7" s="317"/>
      <c r="O7" s="317"/>
      <c r="P7" s="318"/>
      <c r="Q7" s="317"/>
      <c r="R7" s="318"/>
      <c r="S7" s="317"/>
      <c r="T7" s="790"/>
      <c r="U7" s="49"/>
      <c r="V7" s="49"/>
      <c r="W7" s="49"/>
      <c r="X7" s="44"/>
      <c r="Y7" s="44"/>
      <c r="Z7" s="51"/>
      <c r="AA7" s="49"/>
      <c r="AB7" s="77"/>
    </row>
    <row r="8" spans="1:28" ht="26.25" customHeight="1">
      <c r="A8" s="353"/>
      <c r="B8" s="505"/>
      <c r="C8" s="179"/>
      <c r="D8" s="158"/>
      <c r="E8" s="158"/>
      <c r="F8" s="179"/>
      <c r="G8" s="158"/>
      <c r="H8" s="158"/>
      <c r="I8" s="506"/>
      <c r="J8" s="791"/>
      <c r="K8" s="792"/>
      <c r="L8" s="793"/>
      <c r="M8" s="317"/>
      <c r="N8" s="317"/>
      <c r="O8" s="317"/>
      <c r="P8" s="318"/>
      <c r="Q8" s="317"/>
      <c r="R8" s="318"/>
      <c r="S8" s="317"/>
      <c r="T8" s="790"/>
      <c r="U8" s="49"/>
      <c r="V8" s="49"/>
      <c r="W8" s="49"/>
      <c r="X8" s="44"/>
      <c r="Y8" s="44"/>
      <c r="Z8" s="51"/>
      <c r="AA8" s="49"/>
      <c r="AB8" s="77"/>
    </row>
    <row r="9" spans="1:28" ht="26.25" customHeight="1">
      <c r="A9" s="353"/>
      <c r="B9" s="505"/>
      <c r="C9" s="179"/>
      <c r="D9" s="158"/>
      <c r="E9" s="158"/>
      <c r="F9" s="179"/>
      <c r="G9" s="158"/>
      <c r="H9" s="158"/>
      <c r="I9" s="506"/>
      <c r="J9" s="791"/>
      <c r="K9" s="792"/>
      <c r="L9" s="793"/>
      <c r="M9" s="317"/>
      <c r="N9" s="317"/>
      <c r="O9" s="317"/>
      <c r="P9" s="318"/>
      <c r="Q9" s="317"/>
      <c r="R9" s="318"/>
      <c r="S9" s="317"/>
      <c r="T9" s="790"/>
      <c r="U9" s="49"/>
      <c r="V9" s="49"/>
      <c r="W9" s="49"/>
      <c r="X9" s="44"/>
      <c r="Y9" s="44"/>
      <c r="Z9" s="51"/>
      <c r="AA9" s="49"/>
      <c r="AB9" s="77"/>
    </row>
    <row r="10" spans="1:28" ht="26.25" customHeight="1">
      <c r="A10" s="353">
        <v>3</v>
      </c>
      <c r="B10" s="513" t="s">
        <v>419</v>
      </c>
      <c r="C10" s="179">
        <v>2</v>
      </c>
      <c r="D10" s="164" t="s">
        <v>420</v>
      </c>
      <c r="E10" s="164"/>
      <c r="F10" s="179" t="s">
        <v>37</v>
      </c>
      <c r="G10" s="524">
        <v>58</v>
      </c>
      <c r="H10" s="515">
        <v>162001919</v>
      </c>
      <c r="I10" s="525" t="s">
        <v>421</v>
      </c>
      <c r="J10" s="794">
        <v>3927.2</v>
      </c>
      <c r="K10" s="795">
        <v>3896.18</v>
      </c>
      <c r="L10" s="796"/>
      <c r="M10" s="317">
        <v>13.889332492191022</v>
      </c>
      <c r="N10" s="317">
        <v>5.5375757507404568</v>
      </c>
      <c r="O10" s="317">
        <v>54.380846367897348</v>
      </c>
      <c r="P10" s="378">
        <v>2688.5208748245232</v>
      </c>
      <c r="Q10" s="379" t="s">
        <v>50</v>
      </c>
      <c r="R10" s="378">
        <v>2457.4912290272355</v>
      </c>
      <c r="S10" s="317">
        <v>8.3517567414505667</v>
      </c>
      <c r="T10" s="790"/>
      <c r="U10" s="49">
        <v>14.9</v>
      </c>
      <c r="V10" s="49">
        <v>7.44</v>
      </c>
      <c r="W10" s="49">
        <v>37.75</v>
      </c>
      <c r="X10" s="56">
        <v>3914</v>
      </c>
      <c r="Y10" s="56" t="s">
        <v>37</v>
      </c>
      <c r="Z10" s="58">
        <f>((100-U10)/(100-V10))*X10</f>
        <v>3598.5458081244592</v>
      </c>
      <c r="AA10" s="49">
        <f>U10-V10</f>
        <v>7.46</v>
      </c>
      <c r="AB10" s="77"/>
    </row>
    <row r="11" spans="1:28" ht="26.25" customHeight="1">
      <c r="A11" s="353"/>
      <c r="B11" s="513"/>
      <c r="C11" s="179"/>
      <c r="D11" s="158"/>
      <c r="E11" s="158"/>
      <c r="F11" s="179"/>
      <c r="G11" s="524"/>
      <c r="H11" s="515"/>
      <c r="I11" s="525"/>
      <c r="J11" s="191"/>
      <c r="K11" s="614"/>
      <c r="L11" s="615"/>
      <c r="M11" s="317"/>
      <c r="N11" s="317"/>
      <c r="O11" s="317"/>
      <c r="P11" s="318"/>
      <c r="Q11" s="317"/>
      <c r="R11" s="318"/>
      <c r="S11" s="317"/>
      <c r="T11" s="790"/>
      <c r="U11" s="49"/>
      <c r="V11" s="49"/>
      <c r="W11" s="49"/>
      <c r="X11" s="44"/>
      <c r="Y11" s="44"/>
      <c r="Z11" s="51"/>
      <c r="AA11" s="49"/>
      <c r="AB11" s="77"/>
    </row>
    <row r="12" spans="1:28" ht="26.25" customHeight="1">
      <c r="A12" s="353"/>
      <c r="B12" s="513"/>
      <c r="C12" s="179"/>
      <c r="D12" s="158"/>
      <c r="E12" s="158"/>
      <c r="F12" s="179"/>
      <c r="G12" s="524"/>
      <c r="H12" s="515"/>
      <c r="I12" s="525"/>
      <c r="J12" s="191"/>
      <c r="K12" s="614"/>
      <c r="L12" s="615"/>
      <c r="M12" s="317"/>
      <c r="N12" s="317"/>
      <c r="O12" s="317"/>
      <c r="P12" s="318"/>
      <c r="Q12" s="317"/>
      <c r="R12" s="318"/>
      <c r="S12" s="317"/>
      <c r="T12" s="790"/>
      <c r="U12" s="49"/>
      <c r="V12" s="49"/>
      <c r="W12" s="49"/>
      <c r="X12" s="44"/>
      <c r="Y12" s="44"/>
      <c r="Z12" s="51"/>
      <c r="AA12" s="49"/>
      <c r="AB12" s="77"/>
    </row>
    <row r="13" spans="1:28" ht="26.25" customHeight="1">
      <c r="A13" s="353"/>
      <c r="B13" s="513"/>
      <c r="C13" s="179"/>
      <c r="D13" s="158"/>
      <c r="E13" s="158"/>
      <c r="F13" s="179"/>
      <c r="G13" s="524"/>
      <c r="H13" s="515"/>
      <c r="I13" s="525"/>
      <c r="J13" s="191"/>
      <c r="K13" s="614"/>
      <c r="L13" s="615"/>
      <c r="M13" s="317"/>
      <c r="N13" s="317"/>
      <c r="O13" s="317"/>
      <c r="P13" s="318"/>
      <c r="Q13" s="317"/>
      <c r="R13" s="318"/>
      <c r="S13" s="317"/>
      <c r="T13" s="790"/>
      <c r="U13" s="49"/>
      <c r="V13" s="49"/>
      <c r="W13" s="49"/>
      <c r="X13" s="44"/>
      <c r="Y13" s="44"/>
      <c r="Z13" s="51"/>
      <c r="AA13" s="49"/>
      <c r="AB13" s="77"/>
    </row>
    <row r="14" spans="1:28" ht="26.25" customHeight="1">
      <c r="A14" s="353">
        <v>13</v>
      </c>
      <c r="B14" s="505" t="s">
        <v>422</v>
      </c>
      <c r="C14" s="179">
        <v>10</v>
      </c>
      <c r="D14" s="158" t="s">
        <v>65</v>
      </c>
      <c r="E14" s="158"/>
      <c r="F14" s="179" t="s">
        <v>34</v>
      </c>
      <c r="G14" s="158"/>
      <c r="H14" s="158">
        <v>161009472</v>
      </c>
      <c r="I14" s="506" t="s">
        <v>423</v>
      </c>
      <c r="J14" s="380">
        <v>2346.11</v>
      </c>
      <c r="K14" s="523">
        <v>2346.11</v>
      </c>
      <c r="L14" s="607"/>
      <c r="M14" s="317">
        <v>13.58</v>
      </c>
      <c r="N14" s="317">
        <v>8</v>
      </c>
      <c r="O14" s="317">
        <v>38.75</v>
      </c>
      <c r="P14" s="318">
        <v>3705</v>
      </c>
      <c r="Q14" s="317" t="s">
        <v>37</v>
      </c>
      <c r="R14" s="318">
        <f>((100-M14)/(100-N14))*P14</f>
        <v>3480.2836956521742</v>
      </c>
      <c r="S14" s="317">
        <f>M14-N14</f>
        <v>5.58</v>
      </c>
      <c r="T14" s="790"/>
      <c r="U14" s="49">
        <v>23.36</v>
      </c>
      <c r="V14" s="49">
        <v>10.33</v>
      </c>
      <c r="W14" s="49">
        <v>24.12</v>
      </c>
      <c r="X14" s="44">
        <v>4723</v>
      </c>
      <c r="Y14" s="44" t="s">
        <v>68</v>
      </c>
      <c r="Z14" s="51">
        <f>((100-U14)/(100-V14))*X14</f>
        <v>4036.6981153116981</v>
      </c>
      <c r="AA14" s="49">
        <f>U14-V14</f>
        <v>13.03</v>
      </c>
      <c r="AB14" s="77"/>
    </row>
    <row r="15" spans="1:28" ht="26.25" customHeight="1">
      <c r="A15" s="353">
        <v>29</v>
      </c>
      <c r="B15" s="505" t="s">
        <v>424</v>
      </c>
      <c r="C15" s="179">
        <v>22</v>
      </c>
      <c r="D15" s="158" t="s">
        <v>65</v>
      </c>
      <c r="E15" s="158"/>
      <c r="F15" s="179" t="s">
        <v>34</v>
      </c>
      <c r="G15" s="158"/>
      <c r="H15" s="158">
        <v>161009485</v>
      </c>
      <c r="I15" s="506" t="s">
        <v>425</v>
      </c>
      <c r="J15" s="791">
        <v>0</v>
      </c>
      <c r="K15" s="792">
        <v>0</v>
      </c>
      <c r="L15" s="793"/>
      <c r="M15" s="317"/>
      <c r="N15" s="317"/>
      <c r="O15" s="317"/>
      <c r="P15" s="318"/>
      <c r="Q15" s="317"/>
      <c r="R15" s="318"/>
      <c r="S15" s="317"/>
      <c r="T15" s="790"/>
      <c r="U15" s="49"/>
      <c r="V15" s="49"/>
      <c r="W15" s="49"/>
      <c r="X15" s="44"/>
      <c r="Y15" s="44"/>
      <c r="Z15" s="51"/>
      <c r="AA15" s="49"/>
      <c r="AB15" s="77"/>
    </row>
    <row r="16" spans="1:28" ht="26.25" customHeight="1">
      <c r="A16" s="353">
        <v>49</v>
      </c>
      <c r="B16" s="505" t="s">
        <v>426</v>
      </c>
      <c r="C16" s="179">
        <v>39</v>
      </c>
      <c r="D16" s="158" t="s">
        <v>65</v>
      </c>
      <c r="E16" s="158"/>
      <c r="F16" s="179" t="s">
        <v>34</v>
      </c>
      <c r="G16" s="158"/>
      <c r="H16" s="158">
        <v>151000326</v>
      </c>
      <c r="I16" s="506" t="s">
        <v>427</v>
      </c>
      <c r="J16" s="791">
        <v>0</v>
      </c>
      <c r="K16" s="792">
        <v>0</v>
      </c>
      <c r="L16" s="793"/>
      <c r="M16" s="317"/>
      <c r="N16" s="317"/>
      <c r="O16" s="317"/>
      <c r="P16" s="318"/>
      <c r="Q16" s="317"/>
      <c r="R16" s="318"/>
      <c r="S16" s="317"/>
      <c r="T16" s="790"/>
      <c r="U16" s="49"/>
      <c r="V16" s="49"/>
      <c r="W16" s="49"/>
      <c r="X16" s="44"/>
      <c r="Y16" s="44"/>
      <c r="Z16" s="51"/>
      <c r="AA16" s="49"/>
      <c r="AB16" s="77"/>
    </row>
    <row r="17" spans="1:28" ht="26.25" customHeight="1">
      <c r="A17" s="353">
        <v>67</v>
      </c>
      <c r="B17" s="505" t="s">
        <v>428</v>
      </c>
      <c r="C17" s="179">
        <v>53</v>
      </c>
      <c r="D17" s="158" t="s">
        <v>65</v>
      </c>
      <c r="E17" s="158"/>
      <c r="F17" s="179" t="s">
        <v>34</v>
      </c>
      <c r="G17" s="158"/>
      <c r="H17" s="158">
        <v>151000333</v>
      </c>
      <c r="I17" s="506" t="s">
        <v>428</v>
      </c>
      <c r="J17" s="791">
        <v>0</v>
      </c>
      <c r="K17" s="792">
        <v>0</v>
      </c>
      <c r="L17" s="793"/>
      <c r="M17" s="317"/>
      <c r="N17" s="317"/>
      <c r="O17" s="317"/>
      <c r="P17" s="318"/>
      <c r="Q17" s="317"/>
      <c r="R17" s="318"/>
      <c r="S17" s="317"/>
      <c r="T17" s="790"/>
      <c r="U17" s="49"/>
      <c r="V17" s="49"/>
      <c r="W17" s="49"/>
      <c r="X17" s="44"/>
      <c r="Y17" s="44"/>
      <c r="Z17" s="51"/>
      <c r="AA17" s="49"/>
      <c r="AB17" s="77"/>
    </row>
    <row r="18" spans="1:28" ht="26.25" customHeight="1">
      <c r="A18" s="353"/>
      <c r="B18" s="505"/>
      <c r="C18" s="179"/>
      <c r="D18" s="158"/>
      <c r="E18" s="158"/>
      <c r="F18" s="179"/>
      <c r="G18" s="158"/>
      <c r="H18" s="158"/>
      <c r="I18" s="506"/>
      <c r="J18" s="788">
        <v>2346.11</v>
      </c>
      <c r="K18" s="512">
        <v>2346.11</v>
      </c>
      <c r="L18" s="789"/>
      <c r="M18" s="317">
        <v>13.58</v>
      </c>
      <c r="N18" s="317">
        <v>8</v>
      </c>
      <c r="O18" s="317">
        <v>38.75</v>
      </c>
      <c r="P18" s="378">
        <v>3705</v>
      </c>
      <c r="Q18" s="379" t="s">
        <v>37</v>
      </c>
      <c r="R18" s="378">
        <v>3480.2836956521742</v>
      </c>
      <c r="S18" s="317">
        <v>5.58</v>
      </c>
      <c r="T18" s="790"/>
      <c r="U18" s="49"/>
      <c r="V18" s="49"/>
      <c r="W18" s="49"/>
      <c r="X18" s="56">
        <v>4723</v>
      </c>
      <c r="Y18" s="56" t="s">
        <v>68</v>
      </c>
      <c r="Z18" s="58">
        <v>4036.6981153116981</v>
      </c>
      <c r="AA18" s="49"/>
      <c r="AB18" s="77"/>
    </row>
    <row r="19" spans="1:28" ht="26.25" customHeight="1">
      <c r="A19" s="353"/>
      <c r="B19" s="505"/>
      <c r="C19" s="179"/>
      <c r="D19" s="158"/>
      <c r="E19" s="158"/>
      <c r="F19" s="179"/>
      <c r="G19" s="158"/>
      <c r="H19" s="158"/>
      <c r="I19" s="506"/>
      <c r="J19" s="791"/>
      <c r="K19" s="792"/>
      <c r="L19" s="793"/>
      <c r="M19" s="317"/>
      <c r="N19" s="317"/>
      <c r="O19" s="317"/>
      <c r="P19" s="318"/>
      <c r="Q19" s="317"/>
      <c r="R19" s="318"/>
      <c r="S19" s="317"/>
      <c r="T19" s="790"/>
      <c r="U19" s="49"/>
      <c r="V19" s="49"/>
      <c r="W19" s="49"/>
      <c r="X19" s="44"/>
      <c r="Y19" s="44"/>
      <c r="Z19" s="51"/>
      <c r="AA19" s="49"/>
      <c r="AB19" s="77"/>
    </row>
    <row r="20" spans="1:28" ht="26.25" customHeight="1">
      <c r="A20" s="353"/>
      <c r="B20" s="505"/>
      <c r="C20" s="179"/>
      <c r="D20" s="158"/>
      <c r="E20" s="158"/>
      <c r="F20" s="179"/>
      <c r="G20" s="158"/>
      <c r="H20" s="158"/>
      <c r="I20" s="506"/>
      <c r="J20" s="791"/>
      <c r="K20" s="792"/>
      <c r="L20" s="793"/>
      <c r="M20" s="317"/>
      <c r="N20" s="317"/>
      <c r="O20" s="317"/>
      <c r="P20" s="318"/>
      <c r="Q20" s="317"/>
      <c r="R20" s="318"/>
      <c r="S20" s="317"/>
      <c r="T20" s="790"/>
      <c r="U20" s="49"/>
      <c r="V20" s="49"/>
      <c r="W20" s="49"/>
      <c r="X20" s="44"/>
      <c r="Y20" s="44"/>
      <c r="Z20" s="51"/>
      <c r="AA20" s="49"/>
      <c r="AB20" s="77"/>
    </row>
    <row r="21" spans="1:28" ht="26.25" customHeight="1">
      <c r="A21" s="353">
        <v>68</v>
      </c>
      <c r="B21" s="505" t="s">
        <v>429</v>
      </c>
      <c r="C21" s="797">
        <v>54</v>
      </c>
      <c r="D21" s="797" t="s">
        <v>430</v>
      </c>
      <c r="E21" s="797" t="s">
        <v>213</v>
      </c>
      <c r="F21" s="797" t="s">
        <v>33</v>
      </c>
      <c r="G21" s="158">
        <v>58</v>
      </c>
      <c r="H21" s="158">
        <v>462001682</v>
      </c>
      <c r="I21" s="506" t="s">
        <v>431</v>
      </c>
      <c r="J21" s="788">
        <v>4052.72</v>
      </c>
      <c r="K21" s="512">
        <v>4020.69</v>
      </c>
      <c r="L21" s="789"/>
      <c r="M21" s="317">
        <v>14.41</v>
      </c>
      <c r="N21" s="317">
        <v>3.24</v>
      </c>
      <c r="O21" s="317">
        <v>37.299999999999997</v>
      </c>
      <c r="P21" s="378">
        <v>4438</v>
      </c>
      <c r="Q21" s="379" t="s">
        <v>31</v>
      </c>
      <c r="R21" s="378">
        <f>((100-M21)/(100-N21))*P21</f>
        <v>3925.6761058288548</v>
      </c>
      <c r="S21" s="317">
        <f>M21-N21</f>
        <v>11.17</v>
      </c>
      <c r="T21" s="790"/>
      <c r="U21" s="49"/>
      <c r="V21" s="49"/>
      <c r="W21" s="49"/>
      <c r="X21" s="56">
        <v>3550</v>
      </c>
      <c r="Y21" s="56" t="s">
        <v>33</v>
      </c>
      <c r="Z21" s="58">
        <v>3250</v>
      </c>
      <c r="AA21" s="49"/>
      <c r="AB21" s="77"/>
    </row>
    <row r="22" spans="1:28" ht="26.25" customHeight="1">
      <c r="A22" s="353"/>
      <c r="B22" s="505"/>
      <c r="C22" s="158"/>
      <c r="D22" s="158"/>
      <c r="E22" s="158"/>
      <c r="F22" s="158"/>
      <c r="G22" s="158"/>
      <c r="H22" s="158"/>
      <c r="I22" s="506"/>
      <c r="J22" s="791"/>
      <c r="K22" s="792"/>
      <c r="L22" s="793"/>
      <c r="M22" s="317"/>
      <c r="N22" s="317"/>
      <c r="O22" s="317"/>
      <c r="P22" s="318"/>
      <c r="Q22" s="317"/>
      <c r="R22" s="318"/>
      <c r="S22" s="317"/>
      <c r="T22" s="790"/>
      <c r="U22" s="49"/>
      <c r="V22" s="49"/>
      <c r="W22" s="49"/>
      <c r="X22" s="44"/>
      <c r="Y22" s="44"/>
      <c r="Z22" s="51"/>
      <c r="AA22" s="49"/>
      <c r="AB22" s="77"/>
    </row>
    <row r="23" spans="1:28" ht="26.25" customHeight="1">
      <c r="A23" s="353"/>
      <c r="B23" s="505"/>
      <c r="C23" s="158"/>
      <c r="D23" s="158"/>
      <c r="E23" s="158"/>
      <c r="F23" s="158"/>
      <c r="G23" s="158"/>
      <c r="H23" s="158"/>
      <c r="I23" s="506"/>
      <c r="J23" s="791"/>
      <c r="K23" s="792"/>
      <c r="L23" s="793"/>
      <c r="M23" s="317"/>
      <c r="N23" s="317"/>
      <c r="O23" s="317"/>
      <c r="P23" s="318"/>
      <c r="Q23" s="317"/>
      <c r="R23" s="318"/>
      <c r="S23" s="317"/>
      <c r="T23" s="790"/>
      <c r="U23" s="49"/>
      <c r="V23" s="49"/>
      <c r="W23" s="49"/>
      <c r="X23" s="44"/>
      <c r="Y23" s="44"/>
      <c r="Z23" s="51"/>
      <c r="AA23" s="49"/>
      <c r="AB23" s="77"/>
    </row>
    <row r="24" spans="1:28" ht="26.25" customHeight="1">
      <c r="A24" s="353"/>
      <c r="B24" s="505"/>
      <c r="C24" s="158"/>
      <c r="D24" s="158"/>
      <c r="E24" s="158"/>
      <c r="F24" s="158"/>
      <c r="G24" s="158"/>
      <c r="H24" s="158"/>
      <c r="I24" s="506"/>
      <c r="J24" s="791"/>
      <c r="K24" s="792"/>
      <c r="L24" s="793"/>
      <c r="M24" s="317"/>
      <c r="N24" s="317"/>
      <c r="O24" s="317"/>
      <c r="P24" s="318"/>
      <c r="Q24" s="317"/>
      <c r="R24" s="318"/>
      <c r="S24" s="317"/>
      <c r="T24" s="790"/>
      <c r="U24" s="49"/>
      <c r="V24" s="49"/>
      <c r="W24" s="49"/>
      <c r="X24" s="44"/>
      <c r="Y24" s="44"/>
      <c r="Z24" s="51"/>
      <c r="AA24" s="49"/>
      <c r="AB24" s="77"/>
    </row>
    <row r="25" spans="1:28" ht="26.25" customHeight="1">
      <c r="A25" s="353">
        <v>63</v>
      </c>
      <c r="B25" s="505" t="s">
        <v>428</v>
      </c>
      <c r="C25" s="164">
        <v>51</v>
      </c>
      <c r="D25" s="164" t="s">
        <v>432</v>
      </c>
      <c r="E25" s="164" t="s">
        <v>213</v>
      </c>
      <c r="F25" s="164" t="s">
        <v>34</v>
      </c>
      <c r="G25" s="158"/>
      <c r="H25" s="519"/>
      <c r="I25" s="506" t="s">
        <v>431</v>
      </c>
      <c r="J25" s="788">
        <v>1119.8</v>
      </c>
      <c r="K25" s="512">
        <v>1086.77</v>
      </c>
      <c r="L25" s="789"/>
      <c r="M25" s="317">
        <v>13.57</v>
      </c>
      <c r="N25" s="317">
        <v>3.37</v>
      </c>
      <c r="O25" s="317">
        <v>50.08</v>
      </c>
      <c r="P25" s="378">
        <v>3217</v>
      </c>
      <c r="Q25" s="379" t="s">
        <v>47</v>
      </c>
      <c r="R25" s="378">
        <f>((100-M25)/(100-N25))*P25</f>
        <v>2877.4222291213914</v>
      </c>
      <c r="S25" s="317">
        <f>M25-N25</f>
        <v>10.199999999999999</v>
      </c>
      <c r="T25" s="790"/>
      <c r="U25" s="49"/>
      <c r="V25" s="49"/>
      <c r="W25" s="49"/>
      <c r="X25" s="56">
        <v>4150</v>
      </c>
      <c r="Y25" s="56" t="s">
        <v>34</v>
      </c>
      <c r="Z25" s="58">
        <v>3850</v>
      </c>
      <c r="AA25" s="49"/>
      <c r="AB25" s="77"/>
    </row>
    <row r="26" spans="1:28" ht="26.25" customHeight="1">
      <c r="A26" s="353"/>
      <c r="B26" s="505"/>
      <c r="C26" s="158"/>
      <c r="D26" s="158"/>
      <c r="E26" s="158"/>
      <c r="F26" s="158"/>
      <c r="G26" s="158"/>
      <c r="H26" s="519"/>
      <c r="I26" s="506"/>
      <c r="J26" s="791"/>
      <c r="K26" s="792"/>
      <c r="L26" s="793"/>
      <c r="M26" s="317"/>
      <c r="N26" s="317"/>
      <c r="O26" s="317"/>
      <c r="P26" s="318"/>
      <c r="Q26" s="317"/>
      <c r="R26" s="318"/>
      <c r="S26" s="317"/>
      <c r="T26" s="790"/>
      <c r="U26" s="49"/>
      <c r="V26" s="49"/>
      <c r="W26" s="49"/>
      <c r="X26" s="44"/>
      <c r="Y26" s="44"/>
      <c r="Z26" s="51"/>
      <c r="AA26" s="49"/>
      <c r="AB26" s="77"/>
    </row>
    <row r="27" spans="1:28" ht="26.25" customHeight="1">
      <c r="A27" s="353"/>
      <c r="B27" s="505"/>
      <c r="C27" s="158"/>
      <c r="D27" s="158"/>
      <c r="E27" s="158"/>
      <c r="F27" s="158"/>
      <c r="G27" s="158"/>
      <c r="H27" s="519"/>
      <c r="I27" s="506"/>
      <c r="J27" s="791"/>
      <c r="K27" s="792"/>
      <c r="L27" s="793"/>
      <c r="M27" s="317"/>
      <c r="N27" s="317"/>
      <c r="O27" s="317"/>
      <c r="P27" s="318"/>
      <c r="Q27" s="317"/>
      <c r="R27" s="318"/>
      <c r="S27" s="317"/>
      <c r="T27" s="790"/>
      <c r="U27" s="49"/>
      <c r="V27" s="49"/>
      <c r="W27" s="49"/>
      <c r="X27" s="44"/>
      <c r="Y27" s="44"/>
      <c r="Z27" s="51"/>
      <c r="AA27" s="49"/>
      <c r="AB27" s="77"/>
    </row>
    <row r="28" spans="1:28" ht="26.25" customHeight="1">
      <c r="A28" s="353"/>
      <c r="B28" s="505"/>
      <c r="C28" s="158"/>
      <c r="D28" s="158"/>
      <c r="E28" s="158"/>
      <c r="F28" s="158"/>
      <c r="G28" s="158"/>
      <c r="H28" s="519"/>
      <c r="I28" s="506"/>
      <c r="J28" s="791"/>
      <c r="K28" s="792"/>
      <c r="L28" s="793"/>
      <c r="M28" s="317"/>
      <c r="N28" s="317"/>
      <c r="O28" s="317"/>
      <c r="P28" s="318"/>
      <c r="Q28" s="317"/>
      <c r="R28" s="318"/>
      <c r="S28" s="317"/>
      <c r="T28" s="790"/>
      <c r="U28" s="49"/>
      <c r="V28" s="49"/>
      <c r="W28" s="49"/>
      <c r="X28" s="44"/>
      <c r="Y28" s="44"/>
      <c r="Z28" s="51"/>
      <c r="AA28" s="49"/>
      <c r="AB28" s="77"/>
    </row>
    <row r="29" spans="1:28" ht="26.25" customHeight="1">
      <c r="A29" s="353">
        <v>64</v>
      </c>
      <c r="B29" s="505" t="s">
        <v>428</v>
      </c>
      <c r="C29" s="164">
        <v>51</v>
      </c>
      <c r="D29" s="164" t="s">
        <v>433</v>
      </c>
      <c r="E29" s="164"/>
      <c r="F29" s="164" t="s">
        <v>34</v>
      </c>
      <c r="G29" s="158"/>
      <c r="H29" s="519"/>
      <c r="I29" s="506" t="s">
        <v>431</v>
      </c>
      <c r="J29" s="791">
        <v>0</v>
      </c>
      <c r="K29" s="792"/>
      <c r="L29" s="793"/>
      <c r="M29" s="317"/>
      <c r="N29" s="317"/>
      <c r="O29" s="317"/>
      <c r="P29" s="318"/>
      <c r="Q29" s="317"/>
      <c r="R29" s="318"/>
      <c r="S29" s="317"/>
      <c r="T29" s="790"/>
      <c r="U29" s="49"/>
      <c r="V29" s="49"/>
      <c r="W29" s="49"/>
      <c r="X29" s="44"/>
      <c r="Y29" s="44"/>
      <c r="Z29" s="51"/>
      <c r="AA29" s="49"/>
      <c r="AB29" s="77"/>
    </row>
    <row r="30" spans="1:28" ht="26.25" customHeight="1">
      <c r="A30" s="353">
        <v>54</v>
      </c>
      <c r="B30" s="505" t="s">
        <v>434</v>
      </c>
      <c r="C30" s="164">
        <v>44</v>
      </c>
      <c r="D30" s="164" t="s">
        <v>435</v>
      </c>
      <c r="E30" s="164"/>
      <c r="F30" s="164" t="s">
        <v>34</v>
      </c>
      <c r="G30" s="158">
        <v>58</v>
      </c>
      <c r="H30" s="158" t="s">
        <v>436</v>
      </c>
      <c r="I30" s="506" t="s">
        <v>437</v>
      </c>
      <c r="J30" s="791">
        <v>3865.25</v>
      </c>
      <c r="K30" s="792">
        <v>3835.54</v>
      </c>
      <c r="L30" s="793"/>
      <c r="M30" s="317"/>
      <c r="N30" s="317"/>
      <c r="O30" s="317"/>
      <c r="P30" s="318">
        <v>2398</v>
      </c>
      <c r="Q30" s="317" t="s">
        <v>54</v>
      </c>
      <c r="R30" s="318">
        <v>2161.5810185185182</v>
      </c>
      <c r="S30" s="317"/>
      <c r="T30" s="790"/>
      <c r="U30" s="49"/>
      <c r="V30" s="49"/>
      <c r="W30" s="49"/>
      <c r="X30" s="44"/>
      <c r="Y30" s="44"/>
      <c r="Z30" s="51"/>
      <c r="AA30" s="49"/>
      <c r="AB30" s="77"/>
    </row>
    <row r="31" spans="1:28" ht="26.25" customHeight="1">
      <c r="A31" s="353">
        <v>62</v>
      </c>
      <c r="B31" s="505" t="s">
        <v>428</v>
      </c>
      <c r="C31" s="164">
        <v>51</v>
      </c>
      <c r="D31" s="164" t="s">
        <v>438</v>
      </c>
      <c r="E31" s="164"/>
      <c r="F31" s="164" t="s">
        <v>34</v>
      </c>
      <c r="G31" s="158">
        <v>60</v>
      </c>
      <c r="H31" s="519" t="s">
        <v>439</v>
      </c>
      <c r="I31" s="506" t="s">
        <v>431</v>
      </c>
      <c r="J31" s="791">
        <v>3060.6</v>
      </c>
      <c r="K31" s="792">
        <v>3060.6</v>
      </c>
      <c r="L31" s="793"/>
      <c r="M31" s="317"/>
      <c r="N31" s="317"/>
      <c r="O31" s="317"/>
      <c r="P31" s="318">
        <v>2398</v>
      </c>
      <c r="Q31" s="317" t="s">
        <v>54</v>
      </c>
      <c r="R31" s="318">
        <v>2161.5810185185182</v>
      </c>
      <c r="S31" s="317"/>
      <c r="T31" s="790"/>
      <c r="U31" s="49"/>
      <c r="V31" s="49"/>
      <c r="W31" s="49"/>
      <c r="X31" s="44"/>
      <c r="Y31" s="44"/>
      <c r="Z31" s="51"/>
      <c r="AA31" s="49"/>
      <c r="AB31" s="77"/>
    </row>
    <row r="32" spans="1:28" ht="26.25" customHeight="1">
      <c r="A32" s="353"/>
      <c r="B32" s="505"/>
      <c r="C32" s="158"/>
      <c r="D32" s="158"/>
      <c r="E32" s="158"/>
      <c r="F32" s="158"/>
      <c r="G32" s="158"/>
      <c r="H32" s="519"/>
      <c r="I32" s="506"/>
      <c r="J32" s="788">
        <f>SUM(J29:J31)</f>
        <v>6925.85</v>
      </c>
      <c r="K32" s="512">
        <f>SUM(K29:K31)</f>
        <v>6896.1399999999994</v>
      </c>
      <c r="L32" s="789"/>
      <c r="M32" s="317">
        <v>14.33</v>
      </c>
      <c r="N32" s="317">
        <v>4.96</v>
      </c>
      <c r="O32" s="317">
        <v>58.21</v>
      </c>
      <c r="P32" s="378">
        <v>2398</v>
      </c>
      <c r="Q32" s="379" t="s">
        <v>54</v>
      </c>
      <c r="R32" s="378">
        <v>2161.5810185185182</v>
      </c>
      <c r="S32" s="317">
        <v>9.370000000000001</v>
      </c>
      <c r="T32" s="790"/>
      <c r="U32" s="49"/>
      <c r="V32" s="49"/>
      <c r="W32" s="49"/>
      <c r="X32" s="56">
        <v>4150</v>
      </c>
      <c r="Y32" s="56" t="s">
        <v>34</v>
      </c>
      <c r="Z32" s="58">
        <v>3850</v>
      </c>
      <c r="AA32" s="49"/>
      <c r="AB32" s="77"/>
    </row>
    <row r="33" spans="1:28" ht="26.25" customHeight="1">
      <c r="A33" s="353"/>
      <c r="B33" s="505"/>
      <c r="C33" s="158"/>
      <c r="D33" s="158"/>
      <c r="E33" s="158"/>
      <c r="F33" s="158"/>
      <c r="G33" s="158"/>
      <c r="H33" s="519"/>
      <c r="I33" s="506"/>
      <c r="J33" s="791"/>
      <c r="K33" s="792"/>
      <c r="L33" s="793"/>
      <c r="M33" s="317"/>
      <c r="N33" s="317"/>
      <c r="O33" s="317"/>
      <c r="P33" s="318"/>
      <c r="Q33" s="317"/>
      <c r="R33" s="318"/>
      <c r="S33" s="317"/>
      <c r="T33" s="790"/>
      <c r="U33" s="49"/>
      <c r="V33" s="49"/>
      <c r="W33" s="49"/>
      <c r="X33" s="44"/>
      <c r="Y33" s="44"/>
      <c r="Z33" s="51"/>
      <c r="AA33" s="49"/>
      <c r="AB33" s="77"/>
    </row>
    <row r="34" spans="1:28" ht="26.25" customHeight="1">
      <c r="A34" s="353"/>
      <c r="B34" s="505"/>
      <c r="C34" s="158"/>
      <c r="D34" s="158"/>
      <c r="E34" s="158"/>
      <c r="F34" s="158"/>
      <c r="G34" s="158"/>
      <c r="H34" s="519"/>
      <c r="I34" s="506"/>
      <c r="J34" s="791"/>
      <c r="K34" s="792"/>
      <c r="L34" s="793"/>
      <c r="M34" s="317"/>
      <c r="N34" s="317"/>
      <c r="O34" s="317"/>
      <c r="P34" s="318"/>
      <c r="Q34" s="317"/>
      <c r="R34" s="318"/>
      <c r="S34" s="317"/>
      <c r="T34" s="790"/>
      <c r="U34" s="49"/>
      <c r="V34" s="49"/>
      <c r="W34" s="49"/>
      <c r="X34" s="44"/>
      <c r="Y34" s="44"/>
      <c r="Z34" s="51"/>
      <c r="AA34" s="49"/>
      <c r="AB34" s="77"/>
    </row>
    <row r="35" spans="1:28" ht="26.25" customHeight="1">
      <c r="A35" s="353">
        <v>56</v>
      </c>
      <c r="B35" s="505" t="s">
        <v>418</v>
      </c>
      <c r="C35" s="797">
        <v>46</v>
      </c>
      <c r="D35" s="797" t="s">
        <v>440</v>
      </c>
      <c r="E35" s="797" t="s">
        <v>213</v>
      </c>
      <c r="F35" s="797" t="s">
        <v>47</v>
      </c>
      <c r="G35" s="158">
        <v>58</v>
      </c>
      <c r="H35" s="158">
        <v>262000269</v>
      </c>
      <c r="I35" s="506" t="s">
        <v>426</v>
      </c>
      <c r="J35" s="788">
        <v>4067.86</v>
      </c>
      <c r="K35" s="512">
        <v>4035.77</v>
      </c>
      <c r="L35" s="789"/>
      <c r="M35" s="317">
        <v>13.59</v>
      </c>
      <c r="N35" s="317">
        <v>2.13</v>
      </c>
      <c r="O35" s="317">
        <v>43.85</v>
      </c>
      <c r="P35" s="378">
        <v>3986</v>
      </c>
      <c r="Q35" s="379" t="s">
        <v>37</v>
      </c>
      <c r="R35" s="378">
        <f>((100-M35)/(100-N35))*P35</f>
        <v>3519.262899764994</v>
      </c>
      <c r="S35" s="317">
        <f>M35-N35</f>
        <v>11.46</v>
      </c>
      <c r="T35" s="790"/>
      <c r="U35" s="49"/>
      <c r="V35" s="49"/>
      <c r="W35" s="49"/>
      <c r="X35" s="56">
        <v>3250</v>
      </c>
      <c r="Y35" s="56" t="s">
        <v>47</v>
      </c>
      <c r="Z35" s="58">
        <v>2950</v>
      </c>
      <c r="AA35" s="49"/>
      <c r="AB35" s="77"/>
    </row>
    <row r="36" spans="1:28" ht="26.25" customHeight="1">
      <c r="A36" s="353"/>
      <c r="B36" s="505"/>
      <c r="C36" s="158"/>
      <c r="D36" s="158"/>
      <c r="E36" s="158"/>
      <c r="F36" s="158"/>
      <c r="G36" s="158"/>
      <c r="H36" s="158"/>
      <c r="I36" s="506"/>
      <c r="J36" s="791"/>
      <c r="K36" s="792"/>
      <c r="L36" s="793"/>
      <c r="M36" s="317"/>
      <c r="N36" s="317"/>
      <c r="O36" s="317"/>
      <c r="P36" s="318"/>
      <c r="Q36" s="317"/>
      <c r="R36" s="318"/>
      <c r="S36" s="317"/>
      <c r="T36" s="790"/>
      <c r="U36" s="49"/>
      <c r="V36" s="49"/>
      <c r="W36" s="49"/>
      <c r="X36" s="44"/>
      <c r="Y36" s="44"/>
      <c r="Z36" s="51"/>
      <c r="AA36" s="49"/>
      <c r="AB36" s="77"/>
    </row>
    <row r="37" spans="1:28" ht="26.25" customHeight="1">
      <c r="A37" s="353"/>
      <c r="B37" s="505"/>
      <c r="C37" s="158"/>
      <c r="D37" s="158"/>
      <c r="E37" s="158"/>
      <c r="F37" s="158"/>
      <c r="G37" s="158"/>
      <c r="H37" s="158"/>
      <c r="I37" s="506"/>
      <c r="J37" s="791"/>
      <c r="K37" s="792"/>
      <c r="L37" s="793"/>
      <c r="M37" s="317"/>
      <c r="N37" s="317"/>
      <c r="O37" s="317"/>
      <c r="P37" s="318"/>
      <c r="Q37" s="317"/>
      <c r="R37" s="318"/>
      <c r="S37" s="317"/>
      <c r="T37" s="790"/>
      <c r="U37" s="49"/>
      <c r="V37" s="49"/>
      <c r="W37" s="49"/>
      <c r="X37" s="44"/>
      <c r="Y37" s="44"/>
      <c r="Z37" s="51"/>
      <c r="AA37" s="49"/>
      <c r="AB37" s="77"/>
    </row>
    <row r="38" spans="1:28" ht="26.25" customHeight="1">
      <c r="A38" s="353"/>
      <c r="B38" s="505"/>
      <c r="C38" s="158"/>
      <c r="D38" s="158"/>
      <c r="E38" s="158"/>
      <c r="F38" s="158"/>
      <c r="G38" s="158"/>
      <c r="H38" s="158"/>
      <c r="I38" s="506"/>
      <c r="J38" s="791"/>
      <c r="K38" s="792"/>
      <c r="L38" s="793"/>
      <c r="M38" s="317"/>
      <c r="N38" s="317"/>
      <c r="O38" s="317"/>
      <c r="P38" s="318"/>
      <c r="Q38" s="317"/>
      <c r="R38" s="318"/>
      <c r="S38" s="317"/>
      <c r="T38" s="790"/>
      <c r="U38" s="49"/>
      <c r="V38" s="49"/>
      <c r="W38" s="49"/>
      <c r="X38" s="44"/>
      <c r="Y38" s="44"/>
      <c r="Z38" s="51"/>
      <c r="AA38" s="49"/>
      <c r="AB38" s="77"/>
    </row>
    <row r="39" spans="1:28" ht="26.25" customHeight="1">
      <c r="A39" s="353">
        <v>33</v>
      </c>
      <c r="B39" s="505" t="s">
        <v>441</v>
      </c>
      <c r="C39" s="798">
        <v>26</v>
      </c>
      <c r="D39" s="798" t="s">
        <v>442</v>
      </c>
      <c r="E39" s="798"/>
      <c r="F39" s="798" t="s">
        <v>33</v>
      </c>
      <c r="G39" s="158">
        <v>56</v>
      </c>
      <c r="H39" s="519" t="s">
        <v>443</v>
      </c>
      <c r="I39" s="799" t="s">
        <v>444</v>
      </c>
      <c r="J39" s="791">
        <v>3731.14</v>
      </c>
      <c r="K39" s="792">
        <v>3702.38</v>
      </c>
      <c r="L39" s="793"/>
      <c r="M39" s="317"/>
      <c r="N39" s="317"/>
      <c r="O39" s="317"/>
      <c r="P39" s="318">
        <v>2669</v>
      </c>
      <c r="Q39" s="317" t="s">
        <v>50</v>
      </c>
      <c r="R39" s="318">
        <v>2450.6650077760501</v>
      </c>
      <c r="S39" s="317"/>
      <c r="T39" s="790"/>
      <c r="U39" s="49"/>
      <c r="V39" s="49"/>
      <c r="W39" s="49"/>
      <c r="X39" s="44"/>
      <c r="Y39" s="44"/>
      <c r="Z39" s="51"/>
      <c r="AA39" s="49"/>
      <c r="AB39" s="77"/>
    </row>
    <row r="40" spans="1:28" ht="26.25" customHeight="1">
      <c r="A40" s="353">
        <v>34</v>
      </c>
      <c r="B40" s="505" t="s">
        <v>445</v>
      </c>
      <c r="C40" s="798">
        <v>27</v>
      </c>
      <c r="D40" s="798" t="s">
        <v>442</v>
      </c>
      <c r="E40" s="798"/>
      <c r="F40" s="798" t="s">
        <v>33</v>
      </c>
      <c r="G40" s="158">
        <v>59</v>
      </c>
      <c r="H40" s="519" t="s">
        <v>446</v>
      </c>
      <c r="I40" s="799" t="s">
        <v>447</v>
      </c>
      <c r="J40" s="791">
        <v>3863.5</v>
      </c>
      <c r="K40" s="792">
        <v>3833.75</v>
      </c>
      <c r="L40" s="793"/>
      <c r="M40" s="317"/>
      <c r="N40" s="317"/>
      <c r="O40" s="317"/>
      <c r="P40" s="318">
        <v>2669</v>
      </c>
      <c r="Q40" s="317" t="s">
        <v>50</v>
      </c>
      <c r="R40" s="318">
        <v>2450.6650077760501</v>
      </c>
      <c r="S40" s="317"/>
      <c r="T40" s="790"/>
      <c r="U40" s="49"/>
      <c r="V40" s="49"/>
      <c r="W40" s="49"/>
      <c r="X40" s="44"/>
      <c r="Y40" s="44"/>
      <c r="Z40" s="51"/>
      <c r="AA40" s="49"/>
      <c r="AB40" s="77"/>
    </row>
    <row r="41" spans="1:28" ht="26.25" customHeight="1">
      <c r="A41" s="353">
        <v>36</v>
      </c>
      <c r="B41" s="505" t="s">
        <v>448</v>
      </c>
      <c r="C41" s="798">
        <v>29</v>
      </c>
      <c r="D41" s="798" t="s">
        <v>442</v>
      </c>
      <c r="E41" s="798"/>
      <c r="F41" s="798" t="s">
        <v>33</v>
      </c>
      <c r="G41" s="158">
        <v>53</v>
      </c>
      <c r="H41" s="158" t="s">
        <v>449</v>
      </c>
      <c r="I41" s="799" t="s">
        <v>450</v>
      </c>
      <c r="J41" s="791">
        <v>3472.82</v>
      </c>
      <c r="K41" s="792">
        <v>3445.36</v>
      </c>
      <c r="L41" s="793"/>
      <c r="M41" s="317"/>
      <c r="N41" s="317"/>
      <c r="O41" s="317"/>
      <c r="P41" s="318">
        <v>2669</v>
      </c>
      <c r="Q41" s="317" t="s">
        <v>50</v>
      </c>
      <c r="R41" s="318">
        <v>2450.6650077760501</v>
      </c>
      <c r="S41" s="317"/>
      <c r="T41" s="790"/>
      <c r="U41" s="49"/>
      <c r="V41" s="49"/>
      <c r="W41" s="49"/>
      <c r="X41" s="44"/>
      <c r="Y41" s="44"/>
      <c r="Z41" s="51"/>
      <c r="AA41" s="49"/>
      <c r="AB41" s="77"/>
    </row>
    <row r="42" spans="1:28" ht="26.25" customHeight="1">
      <c r="A42" s="353">
        <v>39</v>
      </c>
      <c r="B42" s="505" t="s">
        <v>448</v>
      </c>
      <c r="C42" s="798">
        <v>31</v>
      </c>
      <c r="D42" s="798" t="s">
        <v>442</v>
      </c>
      <c r="E42" s="798"/>
      <c r="F42" s="798" t="s">
        <v>33</v>
      </c>
      <c r="G42" s="158">
        <v>59</v>
      </c>
      <c r="H42" s="519" t="s">
        <v>451</v>
      </c>
      <c r="I42" s="799" t="s">
        <v>452</v>
      </c>
      <c r="J42" s="791">
        <v>3806.04</v>
      </c>
      <c r="K42" s="792">
        <v>3776.31</v>
      </c>
      <c r="L42" s="793"/>
      <c r="M42" s="317"/>
      <c r="N42" s="317"/>
      <c r="O42" s="317"/>
      <c r="P42" s="318">
        <v>2669</v>
      </c>
      <c r="Q42" s="317" t="s">
        <v>50</v>
      </c>
      <c r="R42" s="318">
        <v>2450.6650077760501</v>
      </c>
      <c r="S42" s="317"/>
      <c r="T42" s="790"/>
      <c r="U42" s="49"/>
      <c r="V42" s="49"/>
      <c r="W42" s="49"/>
      <c r="X42" s="44"/>
      <c r="Y42" s="44"/>
      <c r="Z42" s="51"/>
      <c r="AA42" s="49"/>
      <c r="AB42" s="77"/>
    </row>
    <row r="43" spans="1:28" ht="26.25" customHeight="1">
      <c r="A43" s="353">
        <v>50</v>
      </c>
      <c r="B43" s="505" t="s">
        <v>426</v>
      </c>
      <c r="C43" s="798">
        <v>40</v>
      </c>
      <c r="D43" s="798" t="s">
        <v>442</v>
      </c>
      <c r="E43" s="798"/>
      <c r="F43" s="798" t="s">
        <v>33</v>
      </c>
      <c r="G43" s="158">
        <v>56</v>
      </c>
      <c r="H43" s="519" t="s">
        <v>453</v>
      </c>
      <c r="I43" s="799" t="s">
        <v>454</v>
      </c>
      <c r="J43" s="791">
        <v>3764.64</v>
      </c>
      <c r="K43" s="792">
        <v>3735.23</v>
      </c>
      <c r="L43" s="793"/>
      <c r="M43" s="317"/>
      <c r="N43" s="317"/>
      <c r="O43" s="317"/>
      <c r="P43" s="318">
        <v>2669</v>
      </c>
      <c r="Q43" s="317" t="s">
        <v>50</v>
      </c>
      <c r="R43" s="318">
        <v>2450.6650077760501</v>
      </c>
      <c r="S43" s="317"/>
      <c r="T43" s="790"/>
      <c r="U43" s="49"/>
      <c r="V43" s="49"/>
      <c r="W43" s="49"/>
      <c r="X43" s="44"/>
      <c r="Y43" s="44"/>
      <c r="Z43" s="51"/>
      <c r="AA43" s="49"/>
      <c r="AB43" s="77"/>
    </row>
    <row r="44" spans="1:28" ht="26.25" customHeight="1">
      <c r="A44" s="353">
        <v>52</v>
      </c>
      <c r="B44" s="505" t="s">
        <v>434</v>
      </c>
      <c r="C44" s="798">
        <v>42</v>
      </c>
      <c r="D44" s="798" t="s">
        <v>442</v>
      </c>
      <c r="E44" s="798"/>
      <c r="F44" s="798" t="s">
        <v>33</v>
      </c>
      <c r="G44" s="158">
        <v>53</v>
      </c>
      <c r="H44" s="158">
        <v>162005701</v>
      </c>
      <c r="I44" s="506" t="s">
        <v>426</v>
      </c>
      <c r="J44" s="791">
        <v>3407.37</v>
      </c>
      <c r="K44" s="792">
        <v>3380.83</v>
      </c>
      <c r="L44" s="793"/>
      <c r="M44" s="317"/>
      <c r="N44" s="317"/>
      <c r="O44" s="317"/>
      <c r="P44" s="318">
        <v>2669</v>
      </c>
      <c r="Q44" s="317" t="s">
        <v>50</v>
      </c>
      <c r="R44" s="318">
        <v>2450.6650077760501</v>
      </c>
      <c r="S44" s="317"/>
      <c r="T44" s="790"/>
      <c r="U44" s="49"/>
      <c r="V44" s="49"/>
      <c r="W44" s="49"/>
      <c r="X44" s="44"/>
      <c r="Y44" s="44"/>
      <c r="Z44" s="51"/>
      <c r="AA44" s="49"/>
      <c r="AB44" s="77"/>
    </row>
    <row r="45" spans="1:28" ht="26.25" customHeight="1">
      <c r="A45" s="353"/>
      <c r="B45" s="505"/>
      <c r="C45" s="158"/>
      <c r="D45" s="158"/>
      <c r="E45" s="158"/>
      <c r="F45" s="158"/>
      <c r="G45" s="158"/>
      <c r="H45" s="158"/>
      <c r="I45" s="506"/>
      <c r="J45" s="788">
        <f>SUM(J39:J44)</f>
        <v>22045.51</v>
      </c>
      <c r="K45" s="512">
        <f>SUM(K39:K44)</f>
        <v>21873.86</v>
      </c>
      <c r="L45" s="789"/>
      <c r="M45" s="317">
        <v>11.44</v>
      </c>
      <c r="N45" s="317">
        <v>3.55</v>
      </c>
      <c r="O45" s="317">
        <v>55.31</v>
      </c>
      <c r="P45" s="378">
        <v>2669</v>
      </c>
      <c r="Q45" s="379" t="s">
        <v>50</v>
      </c>
      <c r="R45" s="378">
        <v>2450.6650077760501</v>
      </c>
      <c r="S45" s="317">
        <v>7.89</v>
      </c>
      <c r="T45" s="790"/>
      <c r="U45" s="49"/>
      <c r="V45" s="49"/>
      <c r="W45" s="49"/>
      <c r="X45" s="56">
        <v>3550</v>
      </c>
      <c r="Y45" s="56" t="s">
        <v>33</v>
      </c>
      <c r="Z45" s="58">
        <v>3250</v>
      </c>
      <c r="AA45" s="49"/>
      <c r="AB45" s="77"/>
    </row>
    <row r="46" spans="1:28" ht="26.25" customHeight="1">
      <c r="A46" s="353"/>
      <c r="B46" s="505"/>
      <c r="C46" s="158"/>
      <c r="D46" s="158"/>
      <c r="E46" s="158"/>
      <c r="F46" s="158"/>
      <c r="G46" s="158"/>
      <c r="H46" s="158"/>
      <c r="I46" s="506"/>
      <c r="J46" s="791"/>
      <c r="K46" s="792"/>
      <c r="L46" s="793"/>
      <c r="M46" s="317"/>
      <c r="N46" s="317"/>
      <c r="O46" s="317"/>
      <c r="P46" s="318"/>
      <c r="Q46" s="317"/>
      <c r="R46" s="318"/>
      <c r="S46" s="317"/>
      <c r="T46" s="790"/>
      <c r="U46" s="49"/>
      <c r="V46" s="49"/>
      <c r="W46" s="49"/>
      <c r="X46" s="44"/>
      <c r="Y46" s="44"/>
      <c r="Z46" s="51"/>
      <c r="AA46" s="49"/>
      <c r="AB46" s="77"/>
    </row>
    <row r="47" spans="1:28" ht="26.25" customHeight="1">
      <c r="A47" s="353"/>
      <c r="B47" s="505"/>
      <c r="C47" s="158"/>
      <c r="D47" s="158"/>
      <c r="E47" s="158"/>
      <c r="F47" s="158"/>
      <c r="G47" s="158"/>
      <c r="H47" s="158"/>
      <c r="I47" s="506"/>
      <c r="J47" s="791"/>
      <c r="K47" s="792"/>
      <c r="L47" s="793"/>
      <c r="M47" s="317"/>
      <c r="N47" s="317"/>
      <c r="O47" s="317"/>
      <c r="P47" s="318"/>
      <c r="Q47" s="317"/>
      <c r="R47" s="318"/>
      <c r="S47" s="317"/>
      <c r="T47" s="790"/>
      <c r="U47" s="49"/>
      <c r="V47" s="49"/>
      <c r="W47" s="49"/>
      <c r="X47" s="44"/>
      <c r="Y47" s="44"/>
      <c r="Z47" s="51"/>
      <c r="AA47" s="49"/>
      <c r="AB47" s="77"/>
    </row>
    <row r="48" spans="1:28" ht="26.25" customHeight="1">
      <c r="A48" s="353">
        <v>4</v>
      </c>
      <c r="B48" s="513" t="s">
        <v>419</v>
      </c>
      <c r="C48" s="179">
        <v>3</v>
      </c>
      <c r="D48" s="158" t="s">
        <v>72</v>
      </c>
      <c r="E48" s="158" t="s">
        <v>213</v>
      </c>
      <c r="F48" s="179" t="s">
        <v>34</v>
      </c>
      <c r="G48" s="524">
        <v>59</v>
      </c>
      <c r="H48" s="524">
        <v>151000220</v>
      </c>
      <c r="I48" s="524" t="s">
        <v>419</v>
      </c>
      <c r="J48" s="191">
        <v>4069.48</v>
      </c>
      <c r="K48" s="614">
        <v>4037.2</v>
      </c>
      <c r="L48" s="615"/>
      <c r="M48" s="317">
        <v>12.629060800525448</v>
      </c>
      <c r="N48" s="317">
        <v>6.9023682565779279</v>
      </c>
      <c r="O48" s="317">
        <v>41.875777154931143</v>
      </c>
      <c r="P48" s="318">
        <v>3641.3504862904833</v>
      </c>
      <c r="Q48" s="317" t="s">
        <v>33</v>
      </c>
      <c r="R48" s="318">
        <v>3367.3991570120306</v>
      </c>
      <c r="S48" s="317">
        <v>5.7266925439475198</v>
      </c>
      <c r="T48" s="790"/>
      <c r="U48" s="49">
        <v>13.03</v>
      </c>
      <c r="V48" s="49">
        <v>7.53</v>
      </c>
      <c r="W48" s="49">
        <v>31.84</v>
      </c>
      <c r="X48" s="44">
        <v>4472</v>
      </c>
      <c r="Y48" s="44" t="s">
        <v>31</v>
      </c>
      <c r="Z48" s="51">
        <f>((100-U48)/(100-V48))*X48</f>
        <v>4206.0110306045199</v>
      </c>
      <c r="AA48" s="49">
        <f>U48-V48</f>
        <v>5.4999999999999991</v>
      </c>
      <c r="AB48" s="77"/>
    </row>
    <row r="49" spans="1:28" ht="26.25" customHeight="1">
      <c r="A49" s="353">
        <v>5</v>
      </c>
      <c r="B49" s="513" t="s">
        <v>455</v>
      </c>
      <c r="C49" s="179">
        <v>4</v>
      </c>
      <c r="D49" s="158" t="s">
        <v>72</v>
      </c>
      <c r="E49" s="158" t="s">
        <v>213</v>
      </c>
      <c r="F49" s="179" t="s">
        <v>34</v>
      </c>
      <c r="G49" s="524">
        <v>59</v>
      </c>
      <c r="H49" s="524">
        <v>151000219</v>
      </c>
      <c r="I49" s="525" t="s">
        <v>421</v>
      </c>
      <c r="J49" s="380">
        <v>4118.22</v>
      </c>
      <c r="K49" s="614">
        <v>4085.9</v>
      </c>
      <c r="L49" s="615"/>
      <c r="M49" s="317">
        <v>11.45</v>
      </c>
      <c r="N49" s="317">
        <v>6.6</v>
      </c>
      <c r="O49" s="317">
        <v>43.12</v>
      </c>
      <c r="P49" s="318">
        <v>3403</v>
      </c>
      <c r="Q49" s="317" t="s">
        <v>33</v>
      </c>
      <c r="R49" s="318">
        <f t="shared" ref="R49:R57" si="0">((100-M49)/(100-N49))*P49</f>
        <v>3226.2917558886506</v>
      </c>
      <c r="S49" s="317">
        <f t="shared" ref="S49:S57" si="1">M49-N49</f>
        <v>4.8499999999999996</v>
      </c>
      <c r="T49" s="790"/>
      <c r="U49" s="49">
        <v>14.12</v>
      </c>
      <c r="V49" s="49">
        <v>6.98</v>
      </c>
      <c r="W49" s="49">
        <v>35.03</v>
      </c>
      <c r="X49" s="44">
        <v>4267</v>
      </c>
      <c r="Y49" s="44" t="s">
        <v>34</v>
      </c>
      <c r="Z49" s="51">
        <f>((100-U49)/(100-V49))*X49</f>
        <v>3939.4749516233069</v>
      </c>
      <c r="AA49" s="49">
        <f>U49-V49</f>
        <v>7.1399999999999988</v>
      </c>
      <c r="AB49" s="77"/>
    </row>
    <row r="50" spans="1:28" ht="26.25" customHeight="1">
      <c r="A50" s="353">
        <v>6</v>
      </c>
      <c r="B50" s="513" t="s">
        <v>455</v>
      </c>
      <c r="C50" s="179">
        <v>5</v>
      </c>
      <c r="D50" s="158" t="s">
        <v>72</v>
      </c>
      <c r="E50" s="158" t="s">
        <v>213</v>
      </c>
      <c r="F50" s="179" t="s">
        <v>34</v>
      </c>
      <c r="G50" s="514">
        <v>59</v>
      </c>
      <c r="H50" s="515">
        <v>161004919</v>
      </c>
      <c r="I50" s="516" t="s">
        <v>455</v>
      </c>
      <c r="J50" s="380">
        <v>4198.51</v>
      </c>
      <c r="K50" s="614">
        <v>4166.03</v>
      </c>
      <c r="L50" s="615"/>
      <c r="M50" s="317">
        <v>11.8</v>
      </c>
      <c r="N50" s="317">
        <v>6.91</v>
      </c>
      <c r="O50" s="317">
        <v>42.89</v>
      </c>
      <c r="P50" s="318">
        <v>3517</v>
      </c>
      <c r="Q50" s="317" t="s">
        <v>33</v>
      </c>
      <c r="R50" s="318">
        <f t="shared" si="0"/>
        <v>3332.2526587173702</v>
      </c>
      <c r="S50" s="317">
        <f t="shared" si="1"/>
        <v>4.8900000000000006</v>
      </c>
      <c r="T50" s="790"/>
      <c r="U50" s="49">
        <v>14.43</v>
      </c>
      <c r="V50" s="49">
        <v>6.78</v>
      </c>
      <c r="W50" s="49">
        <v>36.81</v>
      </c>
      <c r="X50" s="44">
        <v>4070</v>
      </c>
      <c r="Y50" s="44" t="s">
        <v>34</v>
      </c>
      <c r="Z50" s="51">
        <f>((100-U50)/(100-V50))*X50</f>
        <v>3735.9997854537651</v>
      </c>
      <c r="AA50" s="49">
        <f>U50-V50</f>
        <v>7.6499999999999995</v>
      </c>
      <c r="AB50" s="77"/>
    </row>
    <row r="51" spans="1:28" ht="26.25" customHeight="1">
      <c r="A51" s="353">
        <v>10</v>
      </c>
      <c r="B51" s="505" t="s">
        <v>423</v>
      </c>
      <c r="C51" s="179">
        <v>8</v>
      </c>
      <c r="D51" s="158" t="s">
        <v>72</v>
      </c>
      <c r="E51" s="158" t="s">
        <v>213</v>
      </c>
      <c r="F51" s="179" t="s">
        <v>34</v>
      </c>
      <c r="G51" s="158">
        <v>58</v>
      </c>
      <c r="H51" s="158">
        <v>161004921</v>
      </c>
      <c r="I51" s="506" t="s">
        <v>456</v>
      </c>
      <c r="J51" s="380">
        <v>4121.6000000000004</v>
      </c>
      <c r="K51" s="792">
        <v>4089.05</v>
      </c>
      <c r="L51" s="793"/>
      <c r="M51" s="317">
        <v>12.05</v>
      </c>
      <c r="N51" s="317">
        <v>6.82</v>
      </c>
      <c r="O51" s="317">
        <v>44.21</v>
      </c>
      <c r="P51" s="318">
        <v>3451</v>
      </c>
      <c r="Q51" s="317" t="s">
        <v>33</v>
      </c>
      <c r="R51" s="318">
        <f t="shared" si="0"/>
        <v>3257.3025327323458</v>
      </c>
      <c r="S51" s="317">
        <f t="shared" si="1"/>
        <v>5.23</v>
      </c>
      <c r="T51" s="790"/>
      <c r="U51" s="49">
        <v>14.25</v>
      </c>
      <c r="V51" s="49">
        <v>6.73</v>
      </c>
      <c r="W51" s="49">
        <v>37.76</v>
      </c>
      <c r="X51" s="44">
        <v>4046</v>
      </c>
      <c r="Y51" s="44" t="s">
        <v>34</v>
      </c>
      <c r="Z51" s="51">
        <v>3735.9997854537651</v>
      </c>
      <c r="AA51" s="49">
        <v>7.6499999999999995</v>
      </c>
      <c r="AB51" s="77"/>
    </row>
    <row r="52" spans="1:28" ht="26.25" customHeight="1">
      <c r="A52" s="353">
        <v>11</v>
      </c>
      <c r="B52" s="505" t="s">
        <v>423</v>
      </c>
      <c r="C52" s="179">
        <v>9</v>
      </c>
      <c r="D52" s="158" t="s">
        <v>72</v>
      </c>
      <c r="E52" s="158" t="s">
        <v>213</v>
      </c>
      <c r="F52" s="179" t="s">
        <v>34</v>
      </c>
      <c r="G52" s="158">
        <v>57</v>
      </c>
      <c r="H52" s="158">
        <v>151000221</v>
      </c>
      <c r="I52" s="506" t="s">
        <v>457</v>
      </c>
      <c r="J52" s="380">
        <v>4107.34</v>
      </c>
      <c r="K52" s="792">
        <v>4075.3</v>
      </c>
      <c r="L52" s="793"/>
      <c r="M52" s="317">
        <v>11.81</v>
      </c>
      <c r="N52" s="317">
        <v>6.27</v>
      </c>
      <c r="O52" s="317">
        <v>47.11</v>
      </c>
      <c r="P52" s="318">
        <v>3315</v>
      </c>
      <c r="Q52" s="317" t="s">
        <v>47</v>
      </c>
      <c r="R52" s="318">
        <f t="shared" si="0"/>
        <v>3119.0638002773926</v>
      </c>
      <c r="S52" s="317">
        <f t="shared" si="1"/>
        <v>5.5400000000000009</v>
      </c>
      <c r="T52" s="790"/>
      <c r="U52" s="49">
        <v>13.37</v>
      </c>
      <c r="V52" s="49">
        <v>7.24</v>
      </c>
      <c r="W52" s="49">
        <v>36.54</v>
      </c>
      <c r="X52" s="44">
        <v>4109</v>
      </c>
      <c r="Y52" s="44" t="s">
        <v>34</v>
      </c>
      <c r="Z52" s="51">
        <f t="shared" ref="Z52:Z64" si="2">((100-U52)/(100-V52))*X52</f>
        <v>3837.4587106511426</v>
      </c>
      <c r="AA52" s="49">
        <f t="shared" ref="AA52:AA64" si="3">U52-V52</f>
        <v>6.129999999999999</v>
      </c>
      <c r="AB52" s="77"/>
    </row>
    <row r="53" spans="1:28" ht="26.25" customHeight="1">
      <c r="A53" s="353">
        <v>14</v>
      </c>
      <c r="B53" s="505" t="s">
        <v>422</v>
      </c>
      <c r="C53" s="179">
        <v>11</v>
      </c>
      <c r="D53" s="158" t="s">
        <v>72</v>
      </c>
      <c r="E53" s="158" t="s">
        <v>213</v>
      </c>
      <c r="F53" s="179" t="s">
        <v>34</v>
      </c>
      <c r="G53" s="158">
        <v>58</v>
      </c>
      <c r="H53" s="158">
        <v>161004927</v>
      </c>
      <c r="I53" s="506" t="s">
        <v>458</v>
      </c>
      <c r="J53" s="380">
        <v>4012.17</v>
      </c>
      <c r="K53" s="792">
        <v>3980.24</v>
      </c>
      <c r="L53" s="793"/>
      <c r="M53" s="317">
        <v>12.17</v>
      </c>
      <c r="N53" s="317">
        <v>6.76</v>
      </c>
      <c r="O53" s="317">
        <v>39.67</v>
      </c>
      <c r="P53" s="318">
        <v>3847</v>
      </c>
      <c r="Q53" s="317" t="s">
        <v>37</v>
      </c>
      <c r="R53" s="318">
        <f t="shared" si="0"/>
        <v>3623.7881810381809</v>
      </c>
      <c r="S53" s="317">
        <f t="shared" si="1"/>
        <v>5.41</v>
      </c>
      <c r="T53" s="790"/>
      <c r="U53" s="49">
        <v>13.43</v>
      </c>
      <c r="V53" s="49">
        <v>7.37</v>
      </c>
      <c r="W53" s="49">
        <v>30.28</v>
      </c>
      <c r="X53" s="44">
        <v>4627</v>
      </c>
      <c r="Y53" s="44" t="s">
        <v>68</v>
      </c>
      <c r="Z53" s="51">
        <f t="shared" si="2"/>
        <v>4324.2943970635861</v>
      </c>
      <c r="AA53" s="49">
        <f t="shared" si="3"/>
        <v>6.06</v>
      </c>
      <c r="AB53" s="77"/>
    </row>
    <row r="54" spans="1:28" ht="26.25" customHeight="1">
      <c r="A54" s="353">
        <v>19</v>
      </c>
      <c r="B54" s="505" t="s">
        <v>459</v>
      </c>
      <c r="C54" s="179">
        <v>14</v>
      </c>
      <c r="D54" s="158" t="s">
        <v>72</v>
      </c>
      <c r="E54" s="158" t="s">
        <v>213</v>
      </c>
      <c r="F54" s="179" t="s">
        <v>34</v>
      </c>
      <c r="G54" s="158">
        <v>58</v>
      </c>
      <c r="H54" s="158">
        <v>161004928</v>
      </c>
      <c r="I54" s="506" t="s">
        <v>422</v>
      </c>
      <c r="J54" s="606">
        <v>4171</v>
      </c>
      <c r="K54" s="792">
        <v>4138</v>
      </c>
      <c r="L54" s="793"/>
      <c r="M54" s="317">
        <v>12.09</v>
      </c>
      <c r="N54" s="317">
        <v>6.74</v>
      </c>
      <c r="O54" s="317">
        <v>40.79</v>
      </c>
      <c r="P54" s="318">
        <v>3712</v>
      </c>
      <c r="Q54" s="317" t="s">
        <v>37</v>
      </c>
      <c r="R54" s="318">
        <f t="shared" si="0"/>
        <v>3499.0555436414325</v>
      </c>
      <c r="S54" s="317">
        <f t="shared" si="1"/>
        <v>5.35</v>
      </c>
      <c r="T54" s="790"/>
      <c r="U54" s="49">
        <v>14.12</v>
      </c>
      <c r="V54" s="49">
        <v>7.51</v>
      </c>
      <c r="W54" s="49">
        <v>30.02</v>
      </c>
      <c r="X54" s="44">
        <v>4626</v>
      </c>
      <c r="Y54" s="44" t="s">
        <v>68</v>
      </c>
      <c r="Z54" s="51">
        <f t="shared" si="2"/>
        <v>4295.3927992215376</v>
      </c>
      <c r="AA54" s="49">
        <f t="shared" si="3"/>
        <v>6.6099999999999994</v>
      </c>
      <c r="AB54" s="77"/>
    </row>
    <row r="55" spans="1:28" ht="26.25" customHeight="1">
      <c r="A55" s="353">
        <v>20</v>
      </c>
      <c r="B55" s="505" t="s">
        <v>459</v>
      </c>
      <c r="C55" s="179">
        <v>15</v>
      </c>
      <c r="D55" s="158" t="s">
        <v>72</v>
      </c>
      <c r="E55" s="158" t="s">
        <v>213</v>
      </c>
      <c r="F55" s="179" t="s">
        <v>34</v>
      </c>
      <c r="G55" s="158">
        <v>58</v>
      </c>
      <c r="H55" s="158">
        <v>161004929</v>
      </c>
      <c r="I55" s="506" t="s">
        <v>422</v>
      </c>
      <c r="J55" s="606">
        <v>4090.6</v>
      </c>
      <c r="K55" s="792">
        <v>4058.77</v>
      </c>
      <c r="L55" s="793"/>
      <c r="M55" s="317">
        <v>12.41</v>
      </c>
      <c r="N55" s="317">
        <v>6.64</v>
      </c>
      <c r="O55" s="317">
        <v>41.65</v>
      </c>
      <c r="P55" s="318">
        <v>3689</v>
      </c>
      <c r="Q55" s="317" t="s">
        <v>33</v>
      </c>
      <c r="R55" s="318">
        <f t="shared" si="0"/>
        <v>3461.0058911739507</v>
      </c>
      <c r="S55" s="317">
        <f t="shared" si="1"/>
        <v>5.7700000000000005</v>
      </c>
      <c r="T55" s="790"/>
      <c r="U55" s="49">
        <v>13.87</v>
      </c>
      <c r="V55" s="49">
        <v>7.96</v>
      </c>
      <c r="W55" s="49">
        <v>28.85</v>
      </c>
      <c r="X55" s="44">
        <v>4709</v>
      </c>
      <c r="Y55" s="44" t="s">
        <v>68</v>
      </c>
      <c r="Z55" s="51">
        <f t="shared" si="2"/>
        <v>4406.6294002607556</v>
      </c>
      <c r="AA55" s="49">
        <f t="shared" si="3"/>
        <v>5.9099999999999993</v>
      </c>
      <c r="AB55" s="77"/>
    </row>
    <row r="56" spans="1:28" ht="26.25" customHeight="1">
      <c r="A56" s="353">
        <v>21</v>
      </c>
      <c r="B56" s="505" t="s">
        <v>460</v>
      </c>
      <c r="C56" s="179">
        <v>16</v>
      </c>
      <c r="D56" s="158" t="s">
        <v>72</v>
      </c>
      <c r="E56" s="158" t="s">
        <v>213</v>
      </c>
      <c r="F56" s="179" t="s">
        <v>34</v>
      </c>
      <c r="G56" s="158">
        <v>59</v>
      </c>
      <c r="H56" s="158">
        <v>151000222</v>
      </c>
      <c r="I56" s="506" t="s">
        <v>459</v>
      </c>
      <c r="J56" s="606">
        <v>4123.43</v>
      </c>
      <c r="K56" s="792">
        <v>4091.24</v>
      </c>
      <c r="L56" s="793"/>
      <c r="M56" s="317">
        <v>12.36</v>
      </c>
      <c r="N56" s="317">
        <v>6.64</v>
      </c>
      <c r="O56" s="317">
        <v>41.87</v>
      </c>
      <c r="P56" s="318">
        <v>3605</v>
      </c>
      <c r="Q56" s="317" t="s">
        <v>33</v>
      </c>
      <c r="R56" s="318">
        <f t="shared" si="0"/>
        <v>3384.1281062553553</v>
      </c>
      <c r="S56" s="317">
        <f t="shared" si="1"/>
        <v>5.72</v>
      </c>
      <c r="T56" s="790"/>
      <c r="U56" s="49">
        <v>14.43</v>
      </c>
      <c r="V56" s="49">
        <v>8.02</v>
      </c>
      <c r="W56" s="49">
        <v>29.63</v>
      </c>
      <c r="X56" s="44">
        <v>4654</v>
      </c>
      <c r="Y56" s="44" t="s">
        <v>68</v>
      </c>
      <c r="Z56" s="51">
        <f t="shared" si="2"/>
        <v>4329.6671015438133</v>
      </c>
      <c r="AA56" s="49">
        <f t="shared" si="3"/>
        <v>6.41</v>
      </c>
      <c r="AB56" s="77"/>
    </row>
    <row r="57" spans="1:28" ht="26.25" customHeight="1">
      <c r="A57" s="353">
        <v>22</v>
      </c>
      <c r="B57" s="505" t="s">
        <v>460</v>
      </c>
      <c r="C57" s="179">
        <v>17</v>
      </c>
      <c r="D57" s="158" t="s">
        <v>72</v>
      </c>
      <c r="E57" s="158" t="s">
        <v>213</v>
      </c>
      <c r="F57" s="179" t="s">
        <v>34</v>
      </c>
      <c r="G57" s="158">
        <v>58</v>
      </c>
      <c r="H57" s="158">
        <v>161004932</v>
      </c>
      <c r="I57" s="506" t="s">
        <v>459</v>
      </c>
      <c r="J57" s="606">
        <v>4167</v>
      </c>
      <c r="K57" s="792">
        <v>4134.09</v>
      </c>
      <c r="L57" s="793"/>
      <c r="M57" s="317">
        <v>12.46</v>
      </c>
      <c r="N57" s="317">
        <v>6.8</v>
      </c>
      <c r="O57" s="317">
        <v>39.97</v>
      </c>
      <c r="P57" s="318">
        <v>3848</v>
      </c>
      <c r="Q57" s="317" t="s">
        <v>37</v>
      </c>
      <c r="R57" s="318">
        <f t="shared" si="0"/>
        <v>3614.3124463519307</v>
      </c>
      <c r="S57" s="317">
        <f t="shared" si="1"/>
        <v>5.660000000000001</v>
      </c>
      <c r="T57" s="790"/>
      <c r="U57" s="49">
        <v>12.61</v>
      </c>
      <c r="V57" s="49">
        <v>7.7</v>
      </c>
      <c r="W57" s="49">
        <v>32.04</v>
      </c>
      <c r="X57" s="44">
        <v>4464</v>
      </c>
      <c r="Y57" s="44" t="s">
        <v>31</v>
      </c>
      <c r="Z57" s="51">
        <f t="shared" si="2"/>
        <v>4226.5326110509213</v>
      </c>
      <c r="AA57" s="49">
        <f t="shared" si="3"/>
        <v>4.9099999999999993</v>
      </c>
      <c r="AB57" s="77"/>
    </row>
    <row r="58" spans="1:28" ht="26.25" customHeight="1">
      <c r="A58" s="353">
        <v>23</v>
      </c>
      <c r="B58" s="505" t="s">
        <v>461</v>
      </c>
      <c r="C58" s="179">
        <v>18</v>
      </c>
      <c r="D58" s="158" t="s">
        <v>72</v>
      </c>
      <c r="E58" s="158" t="s">
        <v>213</v>
      </c>
      <c r="F58" s="179" t="s">
        <v>34</v>
      </c>
      <c r="G58" s="158">
        <v>58</v>
      </c>
      <c r="H58" s="158">
        <v>161004934</v>
      </c>
      <c r="I58" s="506" t="s">
        <v>460</v>
      </c>
      <c r="J58" s="606">
        <v>3991.17</v>
      </c>
      <c r="K58" s="792">
        <v>3960.47</v>
      </c>
      <c r="L58" s="793"/>
      <c r="M58" s="317">
        <v>12.629060800525448</v>
      </c>
      <c r="N58" s="317">
        <v>6.9023682565779279</v>
      </c>
      <c r="O58" s="317">
        <v>41.875777154931143</v>
      </c>
      <c r="P58" s="318">
        <v>3641.3504862904833</v>
      </c>
      <c r="Q58" s="317" t="s">
        <v>33</v>
      </c>
      <c r="R58" s="318">
        <v>3367.3991570120306</v>
      </c>
      <c r="S58" s="317">
        <v>5.7266925439475198</v>
      </c>
      <c r="T58" s="790"/>
      <c r="U58" s="49">
        <v>13.95</v>
      </c>
      <c r="V58" s="49">
        <v>8.06</v>
      </c>
      <c r="W58" s="49">
        <v>34.85</v>
      </c>
      <c r="X58" s="44">
        <v>4173</v>
      </c>
      <c r="Y58" s="44" t="s">
        <v>34</v>
      </c>
      <c r="Z58" s="51">
        <f t="shared" si="2"/>
        <v>3905.662932347183</v>
      </c>
      <c r="AA58" s="49">
        <f t="shared" si="3"/>
        <v>5.8899999999999988</v>
      </c>
      <c r="AB58" s="77"/>
    </row>
    <row r="59" spans="1:28" ht="26.25" customHeight="1">
      <c r="A59" s="353">
        <v>26</v>
      </c>
      <c r="B59" s="505" t="s">
        <v>425</v>
      </c>
      <c r="C59" s="179">
        <v>20</v>
      </c>
      <c r="D59" s="158" t="s">
        <v>72</v>
      </c>
      <c r="E59" s="158" t="s">
        <v>213</v>
      </c>
      <c r="F59" s="179" t="s">
        <v>34</v>
      </c>
      <c r="G59" s="158">
        <v>58</v>
      </c>
      <c r="H59" s="158">
        <v>161004939</v>
      </c>
      <c r="I59" s="506" t="s">
        <v>462</v>
      </c>
      <c r="J59" s="606">
        <v>4133.34</v>
      </c>
      <c r="K59" s="792">
        <v>4100.6499999999996</v>
      </c>
      <c r="L59" s="793"/>
      <c r="M59" s="317">
        <v>12.629060800525448</v>
      </c>
      <c r="N59" s="317">
        <v>6.9023682565779279</v>
      </c>
      <c r="O59" s="317">
        <v>41.875777154931143</v>
      </c>
      <c r="P59" s="318">
        <v>3641.3504862904833</v>
      </c>
      <c r="Q59" s="317" t="s">
        <v>33</v>
      </c>
      <c r="R59" s="318">
        <v>3367.3991570120306</v>
      </c>
      <c r="S59" s="317">
        <v>5.7266925439475198</v>
      </c>
      <c r="T59" s="790"/>
      <c r="U59" s="49">
        <v>13.33</v>
      </c>
      <c r="V59" s="49">
        <v>8.3699999999999992</v>
      </c>
      <c r="W59" s="49">
        <v>29.47</v>
      </c>
      <c r="X59" s="44">
        <v>4602</v>
      </c>
      <c r="Y59" s="44" t="s">
        <v>68</v>
      </c>
      <c r="Z59" s="51">
        <f t="shared" si="2"/>
        <v>4352.8903197642703</v>
      </c>
      <c r="AA59" s="49">
        <f t="shared" si="3"/>
        <v>4.9600000000000009</v>
      </c>
      <c r="AB59" s="77"/>
    </row>
    <row r="60" spans="1:28" ht="26.25" customHeight="1">
      <c r="A60" s="353">
        <v>27</v>
      </c>
      <c r="B60" s="505" t="s">
        <v>425</v>
      </c>
      <c r="C60" s="179">
        <v>21</v>
      </c>
      <c r="D60" s="158" t="s">
        <v>72</v>
      </c>
      <c r="E60" s="158" t="s">
        <v>213</v>
      </c>
      <c r="F60" s="179" t="s">
        <v>34</v>
      </c>
      <c r="G60" s="158">
        <v>58</v>
      </c>
      <c r="H60" s="158">
        <v>151000224</v>
      </c>
      <c r="I60" s="506" t="s">
        <v>425</v>
      </c>
      <c r="J60" s="606">
        <v>4012.09</v>
      </c>
      <c r="K60" s="792">
        <v>3981.21</v>
      </c>
      <c r="L60" s="793"/>
      <c r="M60" s="317">
        <v>12.629060800525448</v>
      </c>
      <c r="N60" s="317">
        <v>6.9023682565779279</v>
      </c>
      <c r="O60" s="317">
        <v>41.875777154931143</v>
      </c>
      <c r="P60" s="318">
        <v>3641.3504862904833</v>
      </c>
      <c r="Q60" s="317" t="s">
        <v>33</v>
      </c>
      <c r="R60" s="318">
        <v>3367.3991570120306</v>
      </c>
      <c r="S60" s="317">
        <v>5.7266925439475198</v>
      </c>
      <c r="T60" s="790"/>
      <c r="U60" s="49">
        <v>15.21</v>
      </c>
      <c r="V60" s="49">
        <v>7.66</v>
      </c>
      <c r="W60" s="49">
        <v>36.17</v>
      </c>
      <c r="X60" s="44">
        <v>4067</v>
      </c>
      <c r="Y60" s="44" t="s">
        <v>34</v>
      </c>
      <c r="Z60" s="51">
        <f t="shared" si="2"/>
        <v>3734.4696772796183</v>
      </c>
      <c r="AA60" s="49">
        <f t="shared" si="3"/>
        <v>7.5500000000000007</v>
      </c>
      <c r="AB60" s="77"/>
    </row>
    <row r="61" spans="1:28" ht="26.25" customHeight="1">
      <c r="A61" s="353">
        <v>30</v>
      </c>
      <c r="B61" s="505" t="s">
        <v>463</v>
      </c>
      <c r="C61" s="179">
        <v>23</v>
      </c>
      <c r="D61" s="158" t="s">
        <v>72</v>
      </c>
      <c r="E61" s="158" t="s">
        <v>213</v>
      </c>
      <c r="F61" s="179" t="s">
        <v>34</v>
      </c>
      <c r="G61" s="158">
        <v>59</v>
      </c>
      <c r="H61" s="158">
        <v>161004943</v>
      </c>
      <c r="I61" s="506" t="s">
        <v>424</v>
      </c>
      <c r="J61" s="606">
        <v>4133.8999999999996</v>
      </c>
      <c r="K61" s="792">
        <v>4102.07</v>
      </c>
      <c r="L61" s="793"/>
      <c r="M61" s="317">
        <v>12.629060800525448</v>
      </c>
      <c r="N61" s="317">
        <v>6.9023682565779279</v>
      </c>
      <c r="O61" s="317">
        <v>41.875777154931143</v>
      </c>
      <c r="P61" s="318">
        <v>3641.3504862904833</v>
      </c>
      <c r="Q61" s="317" t="s">
        <v>33</v>
      </c>
      <c r="R61" s="318">
        <v>3367.3991570120306</v>
      </c>
      <c r="S61" s="317">
        <v>5.7266925439475198</v>
      </c>
      <c r="T61" s="790"/>
      <c r="U61" s="49">
        <v>13.06</v>
      </c>
      <c r="V61" s="49">
        <v>7.54</v>
      </c>
      <c r="W61" s="49">
        <v>37.29</v>
      </c>
      <c r="X61" s="44">
        <v>3981</v>
      </c>
      <c r="Y61" s="44" t="s">
        <v>37</v>
      </c>
      <c r="Z61" s="51">
        <f t="shared" si="2"/>
        <v>3743.3283582089553</v>
      </c>
      <c r="AA61" s="49">
        <f t="shared" si="3"/>
        <v>5.5200000000000005</v>
      </c>
      <c r="AB61" s="77"/>
    </row>
    <row r="62" spans="1:28" ht="26.25" customHeight="1">
      <c r="A62" s="353">
        <v>32</v>
      </c>
      <c r="B62" s="505" t="s">
        <v>441</v>
      </c>
      <c r="C62" s="179">
        <v>25</v>
      </c>
      <c r="D62" s="158" t="s">
        <v>72</v>
      </c>
      <c r="E62" s="158" t="s">
        <v>213</v>
      </c>
      <c r="F62" s="179" t="s">
        <v>34</v>
      </c>
      <c r="G62" s="158">
        <v>57</v>
      </c>
      <c r="H62" s="158">
        <v>161004944</v>
      </c>
      <c r="I62" s="506" t="s">
        <v>463</v>
      </c>
      <c r="J62" s="606">
        <v>4080.4</v>
      </c>
      <c r="K62" s="792">
        <v>4048.17</v>
      </c>
      <c r="L62" s="793"/>
      <c r="M62" s="317">
        <v>12.629060800525448</v>
      </c>
      <c r="N62" s="317">
        <v>6.9023682565779279</v>
      </c>
      <c r="O62" s="317">
        <v>41.875777154931143</v>
      </c>
      <c r="P62" s="318">
        <v>3641.3504862904833</v>
      </c>
      <c r="Q62" s="317" t="s">
        <v>33</v>
      </c>
      <c r="R62" s="318">
        <v>3367.3991570120306</v>
      </c>
      <c r="S62" s="317">
        <v>5.7266925439475198</v>
      </c>
      <c r="T62" s="790"/>
      <c r="U62" s="49">
        <v>14.65</v>
      </c>
      <c r="V62" s="49">
        <v>7.76</v>
      </c>
      <c r="W62" s="49">
        <v>37.049999999999997</v>
      </c>
      <c r="X62" s="44">
        <v>3971</v>
      </c>
      <c r="Y62" s="44" t="s">
        <v>37</v>
      </c>
      <c r="Z62" s="51">
        <f t="shared" si="2"/>
        <v>3674.380420641804</v>
      </c>
      <c r="AA62" s="49">
        <f t="shared" si="3"/>
        <v>6.8900000000000006</v>
      </c>
      <c r="AB62" s="77"/>
    </row>
    <row r="63" spans="1:28" ht="26.25" customHeight="1">
      <c r="A63" s="353">
        <v>35</v>
      </c>
      <c r="B63" s="505" t="s">
        <v>445</v>
      </c>
      <c r="C63" s="179">
        <v>28</v>
      </c>
      <c r="D63" s="158" t="s">
        <v>72</v>
      </c>
      <c r="E63" s="158" t="s">
        <v>213</v>
      </c>
      <c r="F63" s="179" t="s">
        <v>34</v>
      </c>
      <c r="G63" s="158">
        <v>58</v>
      </c>
      <c r="H63" s="158">
        <v>161004946</v>
      </c>
      <c r="I63" s="506" t="s">
        <v>441</v>
      </c>
      <c r="J63" s="606">
        <v>4154.3999999999996</v>
      </c>
      <c r="K63" s="792">
        <v>4122.8999999999996</v>
      </c>
      <c r="L63" s="793"/>
      <c r="M63" s="317">
        <v>12.629060800525448</v>
      </c>
      <c r="N63" s="317">
        <v>6.9023682565779279</v>
      </c>
      <c r="O63" s="317">
        <v>41.875777154931143</v>
      </c>
      <c r="P63" s="318">
        <v>3641.3504862904833</v>
      </c>
      <c r="Q63" s="317" t="s">
        <v>33</v>
      </c>
      <c r="R63" s="318">
        <v>3367.3991570120306</v>
      </c>
      <c r="S63" s="317">
        <v>5.7266925439475198</v>
      </c>
      <c r="T63" s="790"/>
      <c r="U63" s="49">
        <v>12.42</v>
      </c>
      <c r="V63" s="49">
        <v>6.52</v>
      </c>
      <c r="W63" s="49">
        <v>44.59</v>
      </c>
      <c r="X63" s="44">
        <v>3381</v>
      </c>
      <c r="Y63" s="44" t="s">
        <v>47</v>
      </c>
      <c r="Z63" s="51">
        <f t="shared" si="2"/>
        <v>3167.6078305519895</v>
      </c>
      <c r="AA63" s="49">
        <f t="shared" si="3"/>
        <v>5.9</v>
      </c>
      <c r="AB63" s="77"/>
    </row>
    <row r="64" spans="1:28" ht="26.25" customHeight="1">
      <c r="A64" s="353">
        <v>41</v>
      </c>
      <c r="B64" s="505" t="s">
        <v>464</v>
      </c>
      <c r="C64" s="179">
        <v>33</v>
      </c>
      <c r="D64" s="158" t="s">
        <v>72</v>
      </c>
      <c r="E64" s="158" t="s">
        <v>213</v>
      </c>
      <c r="F64" s="179" t="s">
        <v>34</v>
      </c>
      <c r="G64" s="158">
        <v>58</v>
      </c>
      <c r="H64" s="158">
        <v>161004947</v>
      </c>
      <c r="I64" s="506" t="s">
        <v>441</v>
      </c>
      <c r="J64" s="606">
        <v>4101.78</v>
      </c>
      <c r="K64" s="792">
        <v>4069.81</v>
      </c>
      <c r="L64" s="793"/>
      <c r="M64" s="317">
        <v>12.629060800525448</v>
      </c>
      <c r="N64" s="317">
        <v>6.9023682565779279</v>
      </c>
      <c r="O64" s="317">
        <v>41.875777154931143</v>
      </c>
      <c r="P64" s="318">
        <v>3641.3504862904833</v>
      </c>
      <c r="Q64" s="317" t="s">
        <v>33</v>
      </c>
      <c r="R64" s="318">
        <v>3367.3991570120306</v>
      </c>
      <c r="S64" s="317">
        <v>5.7266925439475198</v>
      </c>
      <c r="T64" s="790"/>
      <c r="U64" s="49">
        <v>12.6</v>
      </c>
      <c r="V64" s="49">
        <v>7.92</v>
      </c>
      <c r="W64" s="49">
        <v>31.07</v>
      </c>
      <c r="X64" s="44">
        <v>4504</v>
      </c>
      <c r="Y64" s="44" t="s">
        <v>31</v>
      </c>
      <c r="Z64" s="51">
        <f t="shared" si="2"/>
        <v>4275.0825369244139</v>
      </c>
      <c r="AA64" s="49">
        <f t="shared" si="3"/>
        <v>4.68</v>
      </c>
      <c r="AB64" s="77"/>
    </row>
    <row r="65" spans="1:28" ht="26.25" customHeight="1">
      <c r="A65" s="353">
        <v>42</v>
      </c>
      <c r="B65" s="505" t="s">
        <v>464</v>
      </c>
      <c r="C65" s="179">
        <v>34</v>
      </c>
      <c r="D65" s="158" t="s">
        <v>72</v>
      </c>
      <c r="E65" s="158" t="s">
        <v>213</v>
      </c>
      <c r="F65" s="179" t="s">
        <v>34</v>
      </c>
      <c r="G65" s="158">
        <v>59</v>
      </c>
      <c r="H65" s="158">
        <v>161004954</v>
      </c>
      <c r="I65" s="506" t="s">
        <v>465</v>
      </c>
      <c r="J65" s="791">
        <v>4050.36</v>
      </c>
      <c r="K65" s="792">
        <v>4018.4</v>
      </c>
      <c r="L65" s="793"/>
      <c r="M65" s="317">
        <v>12.629060800525448</v>
      </c>
      <c r="N65" s="317">
        <v>6.9023682565779279</v>
      </c>
      <c r="O65" s="317">
        <v>41.875777154931143</v>
      </c>
      <c r="P65" s="318">
        <v>3641.3504862904833</v>
      </c>
      <c r="Q65" s="317" t="s">
        <v>33</v>
      </c>
      <c r="R65" s="318">
        <v>3367.3991570120306</v>
      </c>
      <c r="S65" s="317">
        <v>5.7266925439475198</v>
      </c>
      <c r="T65" s="790"/>
      <c r="U65" s="49"/>
      <c r="V65" s="49"/>
      <c r="W65" s="49"/>
      <c r="X65" s="44">
        <v>4150</v>
      </c>
      <c r="Y65" s="44" t="s">
        <v>34</v>
      </c>
      <c r="Z65" s="51">
        <v>3850</v>
      </c>
      <c r="AA65" s="49"/>
      <c r="AB65" s="77"/>
    </row>
    <row r="66" spans="1:28" ht="26.25" customHeight="1">
      <c r="A66" s="353">
        <v>43</v>
      </c>
      <c r="B66" s="505" t="s">
        <v>464</v>
      </c>
      <c r="C66" s="179">
        <v>35</v>
      </c>
      <c r="D66" s="158" t="s">
        <v>72</v>
      </c>
      <c r="E66" s="158" t="s">
        <v>213</v>
      </c>
      <c r="F66" s="179" t="s">
        <v>34</v>
      </c>
      <c r="G66" s="158">
        <v>59</v>
      </c>
      <c r="H66" s="158">
        <v>161004956</v>
      </c>
      <c r="I66" s="506" t="s">
        <v>465</v>
      </c>
      <c r="J66" s="791">
        <v>4030.21</v>
      </c>
      <c r="K66" s="792">
        <v>3998.76</v>
      </c>
      <c r="L66" s="793"/>
      <c r="M66" s="317">
        <v>12.629060800525448</v>
      </c>
      <c r="N66" s="317">
        <v>6.9023682565779279</v>
      </c>
      <c r="O66" s="317">
        <v>41.875777154931143</v>
      </c>
      <c r="P66" s="318">
        <v>3641.3504862904833</v>
      </c>
      <c r="Q66" s="317" t="s">
        <v>33</v>
      </c>
      <c r="R66" s="318">
        <v>3367.3991570120306</v>
      </c>
      <c r="S66" s="317">
        <v>5.7266925439475198</v>
      </c>
      <c r="T66" s="790"/>
      <c r="U66" s="49"/>
      <c r="V66" s="49"/>
      <c r="W66" s="49"/>
      <c r="X66" s="44">
        <v>4150</v>
      </c>
      <c r="Y66" s="44" t="s">
        <v>34</v>
      </c>
      <c r="Z66" s="51">
        <v>3850</v>
      </c>
      <c r="AA66" s="49"/>
      <c r="AB66" s="77"/>
    </row>
    <row r="67" spans="1:28" ht="26.25" customHeight="1">
      <c r="A67" s="353">
        <v>46</v>
      </c>
      <c r="B67" s="505" t="s">
        <v>466</v>
      </c>
      <c r="C67" s="179">
        <v>37</v>
      </c>
      <c r="D67" s="158" t="s">
        <v>72</v>
      </c>
      <c r="E67" s="158" t="s">
        <v>213</v>
      </c>
      <c r="F67" s="179" t="s">
        <v>34</v>
      </c>
      <c r="G67" s="158">
        <v>59</v>
      </c>
      <c r="H67" s="158">
        <v>151000227</v>
      </c>
      <c r="I67" s="506" t="s">
        <v>467</v>
      </c>
      <c r="J67" s="791">
        <v>4130.2</v>
      </c>
      <c r="K67" s="792">
        <v>4098.3999999999996</v>
      </c>
      <c r="L67" s="793"/>
      <c r="M67" s="317">
        <v>12.629060800525448</v>
      </c>
      <c r="N67" s="317">
        <v>6.9023682565779279</v>
      </c>
      <c r="O67" s="317">
        <v>41.875777154931143</v>
      </c>
      <c r="P67" s="318">
        <v>3641.3504862904833</v>
      </c>
      <c r="Q67" s="317" t="s">
        <v>33</v>
      </c>
      <c r="R67" s="318">
        <v>3367.3991570120306</v>
      </c>
      <c r="S67" s="317">
        <v>5.7266925439475198</v>
      </c>
      <c r="T67" s="790"/>
      <c r="U67" s="49"/>
      <c r="V67" s="49"/>
      <c r="W67" s="49"/>
      <c r="X67" s="44">
        <v>4150</v>
      </c>
      <c r="Y67" s="44" t="s">
        <v>34</v>
      </c>
      <c r="Z67" s="51">
        <v>3850</v>
      </c>
      <c r="AA67" s="49"/>
      <c r="AB67" s="77"/>
    </row>
    <row r="68" spans="1:28" ht="26.25" customHeight="1">
      <c r="A68" s="353">
        <v>51</v>
      </c>
      <c r="B68" s="505" t="s">
        <v>426</v>
      </c>
      <c r="C68" s="179">
        <v>41</v>
      </c>
      <c r="D68" s="158" t="s">
        <v>72</v>
      </c>
      <c r="E68" s="158" t="s">
        <v>213</v>
      </c>
      <c r="F68" s="179" t="s">
        <v>34</v>
      </c>
      <c r="G68" s="158">
        <v>58</v>
      </c>
      <c r="H68" s="158">
        <v>151000228</v>
      </c>
      <c r="I68" s="506" t="s">
        <v>426</v>
      </c>
      <c r="J68" s="791">
        <v>4000.34</v>
      </c>
      <c r="K68" s="792">
        <v>3968.7</v>
      </c>
      <c r="L68" s="793"/>
      <c r="M68" s="317">
        <v>12.629060800525448</v>
      </c>
      <c r="N68" s="317">
        <v>6.9023682565779279</v>
      </c>
      <c r="O68" s="317">
        <v>41.875777154931143</v>
      </c>
      <c r="P68" s="318">
        <v>3641.3504862904833</v>
      </c>
      <c r="Q68" s="317" t="s">
        <v>33</v>
      </c>
      <c r="R68" s="318">
        <v>3367.3991570120306</v>
      </c>
      <c r="S68" s="317">
        <v>5.7266925439475198</v>
      </c>
      <c r="T68" s="790"/>
      <c r="U68" s="49"/>
      <c r="V68" s="49"/>
      <c r="W68" s="49"/>
      <c r="X68" s="44">
        <v>4150</v>
      </c>
      <c r="Y68" s="44" t="s">
        <v>34</v>
      </c>
      <c r="Z68" s="51">
        <v>3850</v>
      </c>
      <c r="AA68" s="49"/>
      <c r="AB68" s="77"/>
    </row>
    <row r="69" spans="1:28" ht="26.25" customHeight="1">
      <c r="A69" s="353">
        <v>58</v>
      </c>
      <c r="B69" s="505" t="s">
        <v>468</v>
      </c>
      <c r="C69" s="179">
        <v>48</v>
      </c>
      <c r="D69" s="158" t="s">
        <v>72</v>
      </c>
      <c r="E69" s="158" t="s">
        <v>213</v>
      </c>
      <c r="F69" s="179" t="s">
        <v>34</v>
      </c>
      <c r="G69" s="158">
        <v>57</v>
      </c>
      <c r="H69" s="158">
        <v>151000230</v>
      </c>
      <c r="I69" s="506" t="s">
        <v>417</v>
      </c>
      <c r="J69" s="791">
        <v>4010.35</v>
      </c>
      <c r="K69" s="792">
        <v>3979.12</v>
      </c>
      <c r="L69" s="793"/>
      <c r="M69" s="317">
        <v>12.629060800525448</v>
      </c>
      <c r="N69" s="317">
        <v>6.9023682565779279</v>
      </c>
      <c r="O69" s="317">
        <v>41.875777154931143</v>
      </c>
      <c r="P69" s="318">
        <v>3641.3504862904833</v>
      </c>
      <c r="Q69" s="317" t="s">
        <v>33</v>
      </c>
      <c r="R69" s="318">
        <v>3367.3991570120306</v>
      </c>
      <c r="S69" s="317">
        <v>5.7266925439475198</v>
      </c>
      <c r="T69" s="790"/>
      <c r="U69" s="49"/>
      <c r="V69" s="49"/>
      <c r="W69" s="49"/>
      <c r="X69" s="44">
        <v>4150</v>
      </c>
      <c r="Y69" s="44" t="s">
        <v>34</v>
      </c>
      <c r="Z69" s="51">
        <v>3850</v>
      </c>
      <c r="AA69" s="49"/>
      <c r="AB69" s="77"/>
    </row>
    <row r="70" spans="1:28" ht="26.25" customHeight="1">
      <c r="A70" s="353">
        <v>69</v>
      </c>
      <c r="B70" s="505" t="s">
        <v>429</v>
      </c>
      <c r="C70" s="179">
        <v>55</v>
      </c>
      <c r="D70" s="158" t="s">
        <v>72</v>
      </c>
      <c r="E70" s="158" t="s">
        <v>213</v>
      </c>
      <c r="F70" s="179" t="s">
        <v>34</v>
      </c>
      <c r="G70" s="158">
        <v>58</v>
      </c>
      <c r="H70" s="158">
        <v>151000232</v>
      </c>
      <c r="I70" s="506" t="s">
        <v>428</v>
      </c>
      <c r="J70" s="791">
        <v>4090.22</v>
      </c>
      <c r="K70" s="792">
        <v>4058.71</v>
      </c>
      <c r="L70" s="793"/>
      <c r="M70" s="317">
        <v>12.629060800525448</v>
      </c>
      <c r="N70" s="317">
        <v>6.9023682565779279</v>
      </c>
      <c r="O70" s="317">
        <v>41.875777154931143</v>
      </c>
      <c r="P70" s="318">
        <v>3641.3504862904833</v>
      </c>
      <c r="Q70" s="317" t="s">
        <v>33</v>
      </c>
      <c r="R70" s="318">
        <v>3367.3991570120306</v>
      </c>
      <c r="S70" s="317">
        <v>5.7266925439475198</v>
      </c>
      <c r="T70" s="790"/>
      <c r="U70" s="49"/>
      <c r="V70" s="49"/>
      <c r="W70" s="49"/>
      <c r="X70" s="44">
        <v>4150</v>
      </c>
      <c r="Y70" s="44" t="s">
        <v>34</v>
      </c>
      <c r="Z70" s="51">
        <v>3850</v>
      </c>
      <c r="AA70" s="49"/>
      <c r="AB70" s="77"/>
    </row>
    <row r="71" spans="1:28" ht="26.25" customHeight="1">
      <c r="A71" s="353"/>
      <c r="B71" s="505"/>
      <c r="C71" s="179"/>
      <c r="D71" s="158"/>
      <c r="E71" s="158"/>
      <c r="F71" s="179"/>
      <c r="G71" s="158"/>
      <c r="H71" s="158"/>
      <c r="I71" s="506"/>
      <c r="J71" s="788">
        <f>SUM(J48:J70)</f>
        <v>94098.11</v>
      </c>
      <c r="K71" s="512">
        <f>SUM(K48:K70)</f>
        <v>93363.189999999988</v>
      </c>
      <c r="L71" s="789"/>
      <c r="M71" s="379">
        <f>SUMPRODUCT(M48:M70,$K48:$K70)/$K71</f>
        <v>12.407091395115863</v>
      </c>
      <c r="N71" s="379">
        <f t="shared" ref="N71:S71" si="4">SUMPRODUCT(N48:N70,$K48:$K70)/$K71</f>
        <v>6.8175640222859633</v>
      </c>
      <c r="O71" s="379">
        <f t="shared" si="4"/>
        <v>42.069576224220754</v>
      </c>
      <c r="P71" s="378">
        <f t="shared" si="4"/>
        <v>3624.3161149119524</v>
      </c>
      <c r="Q71" s="379" t="s">
        <v>33</v>
      </c>
      <c r="R71" s="378">
        <f t="shared" si="4"/>
        <v>3376.4949506599787</v>
      </c>
      <c r="S71" s="379">
        <f t="shared" si="4"/>
        <v>5.5895273728298989</v>
      </c>
      <c r="T71" s="800"/>
      <c r="U71" s="49"/>
      <c r="V71" s="49"/>
      <c r="W71" s="49"/>
      <c r="X71" s="56">
        <f>SUMPRODUCT(X48:X70,$J48:$J70)/$J71</f>
        <v>4244.4451308320649</v>
      </c>
      <c r="Y71" s="56" t="s">
        <v>34</v>
      </c>
      <c r="Z71" s="56">
        <f t="shared" ref="Z71" si="5">SUMPRODUCT(Z48:Z70,$J48:$J70)/$J71</f>
        <v>3956.1671049843153</v>
      </c>
      <c r="AA71" s="49"/>
      <c r="AB71" s="77"/>
    </row>
    <row r="72" spans="1:28" ht="26.25" customHeight="1">
      <c r="A72" s="353"/>
      <c r="B72" s="505"/>
      <c r="C72" s="179"/>
      <c r="D72" s="158"/>
      <c r="E72" s="158"/>
      <c r="F72" s="179"/>
      <c r="G72" s="158"/>
      <c r="H72" s="158"/>
      <c r="I72" s="506"/>
      <c r="J72" s="791"/>
      <c r="K72" s="792"/>
      <c r="L72" s="793"/>
      <c r="M72" s="317"/>
      <c r="N72" s="317"/>
      <c r="O72" s="317"/>
      <c r="P72" s="318"/>
      <c r="Q72" s="317"/>
      <c r="R72" s="318"/>
      <c r="S72" s="317"/>
      <c r="T72" s="790"/>
      <c r="U72" s="49"/>
      <c r="V72" s="49"/>
      <c r="W72" s="49"/>
      <c r="X72" s="44"/>
      <c r="Y72" s="44"/>
      <c r="Z72" s="51"/>
      <c r="AA72" s="49"/>
      <c r="AB72" s="77"/>
    </row>
    <row r="73" spans="1:28" ht="26.25" customHeight="1">
      <c r="A73" s="353"/>
      <c r="B73" s="505"/>
      <c r="C73" s="179"/>
      <c r="D73" s="158"/>
      <c r="E73" s="158"/>
      <c r="F73" s="179"/>
      <c r="G73" s="158"/>
      <c r="H73" s="158"/>
      <c r="I73" s="506"/>
      <c r="J73" s="791"/>
      <c r="K73" s="792"/>
      <c r="L73" s="793"/>
      <c r="M73" s="317"/>
      <c r="N73" s="317"/>
      <c r="O73" s="317"/>
      <c r="P73" s="318"/>
      <c r="Q73" s="317"/>
      <c r="R73" s="318"/>
      <c r="S73" s="317"/>
      <c r="T73" s="790"/>
      <c r="U73" s="49"/>
      <c r="V73" s="49"/>
      <c r="W73" s="49"/>
      <c r="X73" s="44"/>
      <c r="Y73" s="44"/>
      <c r="Z73" s="51"/>
      <c r="AA73" s="49"/>
      <c r="AB73" s="77"/>
    </row>
    <row r="74" spans="1:28" ht="26.25" customHeight="1">
      <c r="A74" s="353">
        <v>1</v>
      </c>
      <c r="B74" s="513" t="s">
        <v>421</v>
      </c>
      <c r="C74" s="179">
        <v>1</v>
      </c>
      <c r="D74" s="158" t="s">
        <v>132</v>
      </c>
      <c r="E74" s="158"/>
      <c r="F74" s="179" t="s">
        <v>34</v>
      </c>
      <c r="G74" s="524">
        <v>59</v>
      </c>
      <c r="H74" s="515">
        <v>151000310</v>
      </c>
      <c r="I74" s="525" t="s">
        <v>394</v>
      </c>
      <c r="J74" s="162">
        <v>3908.25</v>
      </c>
      <c r="K74" s="614">
        <v>3877.82</v>
      </c>
      <c r="L74" s="615"/>
      <c r="M74" s="317">
        <v>13.438822572738095</v>
      </c>
      <c r="N74" s="317">
        <v>8.9032850876851697</v>
      </c>
      <c r="O74" s="317">
        <v>33.918743200865315</v>
      </c>
      <c r="P74" s="318">
        <v>3997.7338737946648</v>
      </c>
      <c r="Q74" s="317" t="s">
        <v>37</v>
      </c>
      <c r="R74" s="318">
        <v>3792.6196133201975</v>
      </c>
      <c r="S74" s="317">
        <v>4.5355374850529255</v>
      </c>
      <c r="T74" s="790"/>
      <c r="U74" s="49"/>
      <c r="V74" s="49"/>
      <c r="W74" s="49"/>
      <c r="X74" s="44">
        <v>4150</v>
      </c>
      <c r="Y74" s="44" t="s">
        <v>34</v>
      </c>
      <c r="Z74" s="51">
        <v>3850</v>
      </c>
      <c r="AA74" s="49"/>
      <c r="AB74" s="77"/>
    </row>
    <row r="75" spans="1:28" ht="26.25" customHeight="1">
      <c r="A75" s="353">
        <v>8</v>
      </c>
      <c r="B75" s="513" t="s">
        <v>456</v>
      </c>
      <c r="C75" s="179">
        <v>7</v>
      </c>
      <c r="D75" s="158" t="s">
        <v>132</v>
      </c>
      <c r="E75" s="158"/>
      <c r="F75" s="179" t="s">
        <v>34</v>
      </c>
      <c r="G75" s="514">
        <v>57</v>
      </c>
      <c r="H75" s="515">
        <v>161009465</v>
      </c>
      <c r="I75" s="516" t="s">
        <v>394</v>
      </c>
      <c r="J75" s="367">
        <v>3816.52</v>
      </c>
      <c r="K75" s="614">
        <v>3787.2</v>
      </c>
      <c r="L75" s="615"/>
      <c r="M75" s="317">
        <v>13.43</v>
      </c>
      <c r="N75" s="317">
        <v>9.67</v>
      </c>
      <c r="O75" s="317">
        <v>33.619999999999997</v>
      </c>
      <c r="P75" s="318">
        <v>3987</v>
      </c>
      <c r="Q75" s="317" t="s">
        <v>37</v>
      </c>
      <c r="R75" s="318">
        <f>((100-M75)/(100-N75))*P75</f>
        <v>3821.0405181002989</v>
      </c>
      <c r="S75" s="317">
        <f>M75-N75</f>
        <v>3.76</v>
      </c>
      <c r="T75" s="790"/>
      <c r="U75" s="49"/>
      <c r="V75" s="49"/>
      <c r="W75" s="49"/>
      <c r="X75" s="44">
        <v>4150</v>
      </c>
      <c r="Y75" s="44" t="s">
        <v>34</v>
      </c>
      <c r="Z75" s="51">
        <v>3850</v>
      </c>
      <c r="AA75" s="49"/>
      <c r="AB75" s="77"/>
    </row>
    <row r="76" spans="1:28" ht="45" customHeight="1">
      <c r="A76" s="353">
        <v>15</v>
      </c>
      <c r="B76" s="505" t="s">
        <v>422</v>
      </c>
      <c r="C76" s="179">
        <v>12</v>
      </c>
      <c r="D76" s="158" t="s">
        <v>132</v>
      </c>
      <c r="E76" s="158"/>
      <c r="F76" s="179" t="s">
        <v>34</v>
      </c>
      <c r="G76" s="158">
        <v>58</v>
      </c>
      <c r="H76" s="158">
        <v>161009475</v>
      </c>
      <c r="I76" s="506" t="s">
        <v>458</v>
      </c>
      <c r="J76" s="380">
        <v>1222.8</v>
      </c>
      <c r="K76" s="523">
        <v>1191.46</v>
      </c>
      <c r="L76" s="607"/>
      <c r="M76" s="317">
        <v>13.58</v>
      </c>
      <c r="N76" s="317">
        <v>9.01</v>
      </c>
      <c r="O76" s="317">
        <v>34.08</v>
      </c>
      <c r="P76" s="318">
        <v>3971</v>
      </c>
      <c r="Q76" s="317" t="s">
        <v>37</v>
      </c>
      <c r="R76" s="318">
        <f>((100-M76)/(100-N76))*P76</f>
        <v>3771.5553357511817</v>
      </c>
      <c r="S76" s="317">
        <f>M76-N76</f>
        <v>4.57</v>
      </c>
      <c r="T76" s="790"/>
      <c r="U76" s="49">
        <v>17.89</v>
      </c>
      <c r="V76" s="49">
        <v>9.23</v>
      </c>
      <c r="W76" s="49">
        <v>30.31</v>
      </c>
      <c r="X76" s="44">
        <v>4307</v>
      </c>
      <c r="Y76" s="44" t="s">
        <v>31</v>
      </c>
      <c r="Z76" s="51">
        <f>((100-U76)/(100-V76))*X76</f>
        <v>3896.0864823179463</v>
      </c>
      <c r="AA76" s="49">
        <f>U76-V76</f>
        <v>8.66</v>
      </c>
      <c r="AB76" s="77"/>
    </row>
    <row r="77" spans="1:28" ht="45" customHeight="1">
      <c r="A77" s="353">
        <v>37</v>
      </c>
      <c r="B77" s="505" t="s">
        <v>448</v>
      </c>
      <c r="C77" s="179">
        <v>30</v>
      </c>
      <c r="D77" s="158" t="s">
        <v>132</v>
      </c>
      <c r="E77" s="158"/>
      <c r="F77" s="179" t="s">
        <v>34</v>
      </c>
      <c r="G77" s="158">
        <v>59</v>
      </c>
      <c r="H77" s="158">
        <v>151000322</v>
      </c>
      <c r="I77" s="506" t="s">
        <v>445</v>
      </c>
      <c r="J77" s="791">
        <v>3965.71</v>
      </c>
      <c r="K77" s="792">
        <v>3934.76</v>
      </c>
      <c r="L77" s="793"/>
      <c r="M77" s="317">
        <v>13.438822572738095</v>
      </c>
      <c r="N77" s="317">
        <v>8.9032850876851697</v>
      </c>
      <c r="O77" s="317">
        <v>33.918743200865315</v>
      </c>
      <c r="P77" s="318">
        <v>3997.7338737946648</v>
      </c>
      <c r="Q77" s="317" t="s">
        <v>37</v>
      </c>
      <c r="R77" s="318">
        <v>3792.6196133201975</v>
      </c>
      <c r="S77" s="317">
        <v>4.5355374850529255</v>
      </c>
      <c r="T77" s="790"/>
      <c r="U77" s="49"/>
      <c r="V77" s="49"/>
      <c r="W77" s="49"/>
      <c r="X77" s="44">
        <v>4150</v>
      </c>
      <c r="Y77" s="44" t="s">
        <v>34</v>
      </c>
      <c r="Z77" s="51">
        <v>3850</v>
      </c>
      <c r="AA77" s="49"/>
      <c r="AB77" s="77"/>
    </row>
    <row r="78" spans="1:28" ht="26.25" customHeight="1">
      <c r="A78" s="353">
        <v>44</v>
      </c>
      <c r="B78" s="505" t="s">
        <v>467</v>
      </c>
      <c r="C78" s="179">
        <v>36</v>
      </c>
      <c r="D78" s="158" t="s">
        <v>132</v>
      </c>
      <c r="E78" s="158"/>
      <c r="F78" s="179" t="s">
        <v>34</v>
      </c>
      <c r="G78" s="158">
        <v>59</v>
      </c>
      <c r="H78" s="158">
        <v>161009498</v>
      </c>
      <c r="I78" s="506" t="s">
        <v>467</v>
      </c>
      <c r="J78" s="791">
        <v>3921.3</v>
      </c>
      <c r="K78" s="792">
        <v>3890.32</v>
      </c>
      <c r="L78" s="793"/>
      <c r="M78" s="317">
        <v>13.438822572738095</v>
      </c>
      <c r="N78" s="317">
        <v>8.9032850876851697</v>
      </c>
      <c r="O78" s="317">
        <v>33.918743200865315</v>
      </c>
      <c r="P78" s="318">
        <v>3997.7338737946648</v>
      </c>
      <c r="Q78" s="317" t="s">
        <v>37</v>
      </c>
      <c r="R78" s="318">
        <v>3792.6196133201975</v>
      </c>
      <c r="S78" s="317">
        <v>4.5355374850529255</v>
      </c>
      <c r="T78" s="790"/>
      <c r="U78" s="49"/>
      <c r="V78" s="49"/>
      <c r="W78" s="49"/>
      <c r="X78" s="44">
        <v>4150</v>
      </c>
      <c r="Y78" s="44" t="s">
        <v>34</v>
      </c>
      <c r="Z78" s="51">
        <v>3850</v>
      </c>
      <c r="AA78" s="49"/>
      <c r="AB78" s="77"/>
    </row>
    <row r="79" spans="1:28" ht="26.25" customHeight="1">
      <c r="A79" s="353">
        <v>60</v>
      </c>
      <c r="B79" s="505" t="s">
        <v>469</v>
      </c>
      <c r="C79" s="179">
        <v>49</v>
      </c>
      <c r="D79" s="158" t="s">
        <v>132</v>
      </c>
      <c r="E79" s="158"/>
      <c r="F79" s="179" t="s">
        <v>34</v>
      </c>
      <c r="G79" s="158"/>
      <c r="H79" s="158">
        <v>161009516</v>
      </c>
      <c r="I79" s="506" t="s">
        <v>468</v>
      </c>
      <c r="J79" s="791">
        <v>0</v>
      </c>
      <c r="K79" s="792">
        <v>0</v>
      </c>
      <c r="L79" s="793"/>
      <c r="M79" s="317">
        <v>13.438822572738095</v>
      </c>
      <c r="N79" s="317">
        <v>8.9032850876851697</v>
      </c>
      <c r="O79" s="317">
        <v>33.918743200865315</v>
      </c>
      <c r="P79" s="318">
        <v>3997.7338737946648</v>
      </c>
      <c r="Q79" s="317" t="s">
        <v>37</v>
      </c>
      <c r="R79" s="318">
        <v>3792.6196133201975</v>
      </c>
      <c r="S79" s="317">
        <v>4.5355374850529255</v>
      </c>
      <c r="T79" s="790"/>
      <c r="U79" s="49"/>
      <c r="V79" s="49"/>
      <c r="W79" s="49"/>
      <c r="X79" s="44">
        <v>4150</v>
      </c>
      <c r="Y79" s="44" t="s">
        <v>34</v>
      </c>
      <c r="Z79" s="51">
        <v>3850</v>
      </c>
      <c r="AA79" s="49"/>
      <c r="AB79" s="77"/>
    </row>
    <row r="80" spans="1:28" ht="26.25" customHeight="1">
      <c r="A80" s="353">
        <v>17</v>
      </c>
      <c r="B80" s="505" t="s">
        <v>459</v>
      </c>
      <c r="C80" s="179">
        <v>13</v>
      </c>
      <c r="D80" s="164" t="s">
        <v>470</v>
      </c>
      <c r="E80" s="164"/>
      <c r="F80" s="164" t="s">
        <v>34</v>
      </c>
      <c r="G80" s="158">
        <v>53</v>
      </c>
      <c r="H80" s="158">
        <v>161009471</v>
      </c>
      <c r="I80" s="506" t="s">
        <v>423</v>
      </c>
      <c r="J80" s="791">
        <v>3600.64</v>
      </c>
      <c r="K80" s="792">
        <v>3572.51</v>
      </c>
      <c r="L80" s="793"/>
      <c r="M80" s="317">
        <v>13.3</v>
      </c>
      <c r="N80" s="317">
        <v>10.01</v>
      </c>
      <c r="O80" s="317">
        <v>29.3</v>
      </c>
      <c r="P80" s="318">
        <v>4313</v>
      </c>
      <c r="Q80" s="317" t="s">
        <v>31</v>
      </c>
      <c r="R80" s="318">
        <f>((100-M80)/(100-N80))*P80</f>
        <v>4155.3183687076344</v>
      </c>
      <c r="S80" s="317">
        <f>M80-N80</f>
        <v>3.2900000000000009</v>
      </c>
      <c r="T80" s="790"/>
      <c r="U80" s="49"/>
      <c r="V80" s="49"/>
      <c r="W80" s="49"/>
      <c r="X80" s="44">
        <v>4150</v>
      </c>
      <c r="Y80" s="44" t="s">
        <v>34</v>
      </c>
      <c r="Z80" s="51">
        <v>3850</v>
      </c>
      <c r="AA80" s="49"/>
      <c r="AB80" s="77"/>
    </row>
    <row r="81" spans="1:28" ht="26.25" customHeight="1">
      <c r="A81" s="353"/>
      <c r="B81" s="505"/>
      <c r="C81" s="179"/>
      <c r="D81" s="158"/>
      <c r="E81" s="158"/>
      <c r="F81" s="158"/>
      <c r="G81" s="158"/>
      <c r="H81" s="158"/>
      <c r="I81" s="506"/>
      <c r="J81" s="788">
        <f>SUM(J74:J80)</f>
        <v>20435.219999999998</v>
      </c>
      <c r="K81" s="512">
        <f>SUM(K74:K80)</f>
        <v>20254.07</v>
      </c>
      <c r="L81" s="789"/>
      <c r="M81" s="379">
        <f>SUMPRODUCT(M74:M80,$K74:$K80)/$K81</f>
        <v>13.420991558066932</v>
      </c>
      <c r="N81" s="379">
        <f t="shared" ref="N81:S81" si="6">SUMPRODUCT(N74:N80,$K74:$K80)/$K81</f>
        <v>9.2481342640106785</v>
      </c>
      <c r="O81" s="379">
        <f t="shared" si="6"/>
        <v>33.057692780039112</v>
      </c>
      <c r="P81" s="378">
        <f t="shared" si="6"/>
        <v>4049.7623164939978</v>
      </c>
      <c r="Q81" s="379" t="s">
        <v>34</v>
      </c>
      <c r="R81" s="378">
        <f t="shared" si="6"/>
        <v>3860.6693108397581</v>
      </c>
      <c r="S81" s="379">
        <f t="shared" si="6"/>
        <v>4.1728572940562509</v>
      </c>
      <c r="T81" s="800"/>
      <c r="U81" s="49"/>
      <c r="V81" s="49"/>
      <c r="W81" s="49"/>
      <c r="X81" s="56">
        <f>SUMPRODUCT(X74:X80,$J74:$J80)/$J81</f>
        <v>4159.3945452997332</v>
      </c>
      <c r="Y81" s="56" t="s">
        <v>34</v>
      </c>
      <c r="Z81" s="56">
        <f t="shared" ref="Z81" si="7">SUMPRODUCT(Z74:Z80,$J74:$J80)/$J81</f>
        <v>3852.7577168524926</v>
      </c>
      <c r="AA81" s="49"/>
      <c r="AB81" s="77"/>
    </row>
    <row r="82" spans="1:28" ht="26.25" customHeight="1">
      <c r="A82" s="353"/>
      <c r="B82" s="505"/>
      <c r="C82" s="179"/>
      <c r="D82" s="158"/>
      <c r="E82" s="158"/>
      <c r="F82" s="158"/>
      <c r="G82" s="158"/>
      <c r="H82" s="158"/>
      <c r="I82" s="506"/>
      <c r="J82" s="791"/>
      <c r="K82" s="792"/>
      <c r="L82" s="793"/>
      <c r="M82" s="317"/>
      <c r="N82" s="317"/>
      <c r="O82" s="317"/>
      <c r="P82" s="318"/>
      <c r="Q82" s="317"/>
      <c r="R82" s="318"/>
      <c r="S82" s="317"/>
      <c r="T82" s="790"/>
      <c r="U82" s="49"/>
      <c r="V82" s="49"/>
      <c r="W82" s="49"/>
      <c r="X82" s="44"/>
      <c r="Y82" s="44"/>
      <c r="Z82" s="51"/>
      <c r="AA82" s="49"/>
      <c r="AB82" s="77"/>
    </row>
    <row r="83" spans="1:28" ht="26.25" customHeight="1">
      <c r="A83" s="353"/>
      <c r="B83" s="505"/>
      <c r="C83" s="179"/>
      <c r="D83" s="158"/>
      <c r="E83" s="158"/>
      <c r="F83" s="158"/>
      <c r="G83" s="158"/>
      <c r="H83" s="158"/>
      <c r="I83" s="506"/>
      <c r="J83" s="791"/>
      <c r="K83" s="792"/>
      <c r="L83" s="793"/>
      <c r="M83" s="317"/>
      <c r="N83" s="317"/>
      <c r="O83" s="317"/>
      <c r="P83" s="318"/>
      <c r="Q83" s="317"/>
      <c r="R83" s="318"/>
      <c r="S83" s="317"/>
      <c r="T83" s="790"/>
      <c r="U83" s="49"/>
      <c r="V83" s="49"/>
      <c r="W83" s="49"/>
      <c r="X83" s="44"/>
      <c r="Y83" s="44"/>
      <c r="Z83" s="51"/>
      <c r="AA83" s="49"/>
      <c r="AB83" s="77"/>
    </row>
    <row r="84" spans="1:28" ht="26.25" customHeight="1">
      <c r="A84" s="353">
        <v>2</v>
      </c>
      <c r="B84" s="513" t="s">
        <v>421</v>
      </c>
      <c r="C84" s="179">
        <v>1</v>
      </c>
      <c r="D84" s="158" t="s">
        <v>378</v>
      </c>
      <c r="E84" s="158"/>
      <c r="F84" s="179" t="s">
        <v>34</v>
      </c>
      <c r="G84" s="524">
        <v>59</v>
      </c>
      <c r="H84" s="515">
        <v>151000310</v>
      </c>
      <c r="I84" s="525" t="s">
        <v>394</v>
      </c>
      <c r="J84" s="162">
        <v>0</v>
      </c>
      <c r="K84" s="614">
        <v>0</v>
      </c>
      <c r="L84" s="615"/>
      <c r="M84" s="317"/>
      <c r="N84" s="317"/>
      <c r="O84" s="317"/>
      <c r="P84" s="318"/>
      <c r="Q84" s="317"/>
      <c r="R84" s="318"/>
      <c r="S84" s="317"/>
      <c r="T84" s="790"/>
      <c r="U84" s="49"/>
      <c r="V84" s="49"/>
      <c r="W84" s="49"/>
      <c r="X84" s="44"/>
      <c r="Y84" s="44"/>
      <c r="Z84" s="51"/>
      <c r="AA84" s="49"/>
      <c r="AB84" s="77"/>
    </row>
    <row r="85" spans="1:28" ht="26.25" customHeight="1">
      <c r="A85" s="353">
        <v>9</v>
      </c>
      <c r="B85" s="513" t="s">
        <v>456</v>
      </c>
      <c r="C85" s="179">
        <v>7</v>
      </c>
      <c r="D85" s="158" t="s">
        <v>378</v>
      </c>
      <c r="E85" s="158"/>
      <c r="F85" s="179" t="s">
        <v>34</v>
      </c>
      <c r="G85" s="514">
        <v>57</v>
      </c>
      <c r="H85" s="515">
        <v>161009465</v>
      </c>
      <c r="I85" s="516" t="s">
        <v>394</v>
      </c>
      <c r="J85" s="367">
        <v>0</v>
      </c>
      <c r="K85" s="614">
        <v>0</v>
      </c>
      <c r="L85" s="615"/>
      <c r="M85" s="317">
        <v>13.78</v>
      </c>
      <c r="N85" s="317">
        <v>8.73</v>
      </c>
      <c r="O85" s="317">
        <v>38.700000000000003</v>
      </c>
      <c r="P85" s="318">
        <v>3660</v>
      </c>
      <c r="Q85" s="317" t="s">
        <v>33</v>
      </c>
      <c r="R85" s="318">
        <f>((100-M85)/(100-N85))*P85</f>
        <v>3457.4909608852854</v>
      </c>
      <c r="S85" s="317">
        <f>M85-N85</f>
        <v>5.0499999999999989</v>
      </c>
      <c r="T85" s="790"/>
      <c r="U85" s="49"/>
      <c r="V85" s="49"/>
      <c r="W85" s="49"/>
      <c r="X85" s="44"/>
      <c r="Y85" s="44"/>
      <c r="Z85" s="51"/>
      <c r="AA85" s="49"/>
      <c r="AB85" s="77"/>
    </row>
    <row r="86" spans="1:28" ht="26.25" customHeight="1">
      <c r="A86" s="353">
        <v>16</v>
      </c>
      <c r="B86" s="505" t="s">
        <v>422</v>
      </c>
      <c r="C86" s="179">
        <v>12</v>
      </c>
      <c r="D86" s="158" t="s">
        <v>378</v>
      </c>
      <c r="E86" s="158"/>
      <c r="F86" s="179" t="s">
        <v>34</v>
      </c>
      <c r="G86" s="158"/>
      <c r="H86" s="158">
        <v>161009475</v>
      </c>
      <c r="I86" s="506" t="s">
        <v>458</v>
      </c>
      <c r="J86" s="380">
        <v>2753.2</v>
      </c>
      <c r="K86" s="523">
        <v>2753.2</v>
      </c>
      <c r="L86" s="607"/>
      <c r="M86" s="317">
        <v>13.72</v>
      </c>
      <c r="N86" s="317">
        <v>9.35</v>
      </c>
      <c r="O86" s="317">
        <v>30.26</v>
      </c>
      <c r="P86" s="318">
        <v>4259</v>
      </c>
      <c r="Q86" s="317" t="s">
        <v>34</v>
      </c>
      <c r="R86" s="318">
        <f>((100-M86)/(100-N86))*P86</f>
        <v>4053.6847214561499</v>
      </c>
      <c r="S86" s="317">
        <f>M86-N86</f>
        <v>4.370000000000001</v>
      </c>
      <c r="T86" s="790"/>
      <c r="U86" s="49">
        <v>19.64</v>
      </c>
      <c r="V86" s="49">
        <v>9.44</v>
      </c>
      <c r="W86" s="49">
        <v>29.37</v>
      </c>
      <c r="X86" s="44">
        <v>4334</v>
      </c>
      <c r="Y86" s="44" t="s">
        <v>31</v>
      </c>
      <c r="Z86" s="51">
        <f>((100-U86)/(100-V86))*X86</f>
        <v>3845.8507067137807</v>
      </c>
      <c r="AA86" s="49">
        <f>U86-V86</f>
        <v>10.200000000000001</v>
      </c>
      <c r="AB86" s="77"/>
    </row>
    <row r="87" spans="1:28" ht="26.25" customHeight="1">
      <c r="A87" s="353">
        <v>25</v>
      </c>
      <c r="B87" s="505" t="s">
        <v>425</v>
      </c>
      <c r="C87" s="179">
        <v>19</v>
      </c>
      <c r="D87" s="158" t="s">
        <v>378</v>
      </c>
      <c r="E87" s="158"/>
      <c r="F87" s="179" t="s">
        <v>34</v>
      </c>
      <c r="G87" s="158"/>
      <c r="H87" s="158">
        <v>161009482</v>
      </c>
      <c r="I87" s="506" t="s">
        <v>462</v>
      </c>
      <c r="J87" s="791">
        <v>0</v>
      </c>
      <c r="K87" s="792">
        <v>0</v>
      </c>
      <c r="L87" s="793"/>
      <c r="M87" s="317"/>
      <c r="N87" s="317"/>
      <c r="O87" s="317"/>
      <c r="P87" s="318"/>
      <c r="Q87" s="317"/>
      <c r="R87" s="318"/>
      <c r="S87" s="317"/>
      <c r="T87" s="790"/>
      <c r="U87" s="49"/>
      <c r="V87" s="49"/>
      <c r="W87" s="49"/>
      <c r="X87" s="44"/>
      <c r="Y87" s="44"/>
      <c r="Z87" s="51"/>
      <c r="AA87" s="49"/>
      <c r="AB87" s="77"/>
    </row>
    <row r="88" spans="1:28" ht="26.25" customHeight="1">
      <c r="A88" s="353">
        <v>38</v>
      </c>
      <c r="B88" s="505" t="s">
        <v>448</v>
      </c>
      <c r="C88" s="179">
        <v>30</v>
      </c>
      <c r="D88" s="158" t="s">
        <v>378</v>
      </c>
      <c r="E88" s="158"/>
      <c r="F88" s="179" t="s">
        <v>34</v>
      </c>
      <c r="G88" s="158"/>
      <c r="H88" s="158">
        <v>151000322</v>
      </c>
      <c r="I88" s="506" t="s">
        <v>445</v>
      </c>
      <c r="J88" s="791">
        <v>0</v>
      </c>
      <c r="K88" s="792">
        <v>0</v>
      </c>
      <c r="L88" s="793"/>
      <c r="M88" s="317"/>
      <c r="N88" s="317"/>
      <c r="O88" s="317"/>
      <c r="P88" s="318"/>
      <c r="Q88" s="317"/>
      <c r="R88" s="318"/>
      <c r="S88" s="317"/>
      <c r="T88" s="790"/>
      <c r="U88" s="49"/>
      <c r="V88" s="49"/>
      <c r="W88" s="49"/>
      <c r="X88" s="44"/>
      <c r="Y88" s="44"/>
      <c r="Z88" s="51"/>
      <c r="AA88" s="49"/>
      <c r="AB88" s="77"/>
    </row>
    <row r="89" spans="1:28" ht="26.25" customHeight="1">
      <c r="A89" s="353">
        <v>45</v>
      </c>
      <c r="B89" s="505" t="s">
        <v>467</v>
      </c>
      <c r="C89" s="179">
        <v>36</v>
      </c>
      <c r="D89" s="158" t="s">
        <v>378</v>
      </c>
      <c r="E89" s="158"/>
      <c r="F89" s="179" t="s">
        <v>34</v>
      </c>
      <c r="G89" s="158"/>
      <c r="H89" s="158">
        <v>161009498</v>
      </c>
      <c r="I89" s="506" t="s">
        <v>467</v>
      </c>
      <c r="J89" s="791">
        <v>0</v>
      </c>
      <c r="K89" s="792">
        <v>0</v>
      </c>
      <c r="L89" s="793"/>
      <c r="M89" s="317"/>
      <c r="N89" s="317"/>
      <c r="O89" s="317"/>
      <c r="P89" s="318"/>
      <c r="Q89" s="317"/>
      <c r="R89" s="318"/>
      <c r="S89" s="317"/>
      <c r="T89" s="790"/>
      <c r="U89" s="49"/>
      <c r="V89" s="49"/>
      <c r="W89" s="49"/>
      <c r="X89" s="44"/>
      <c r="Y89" s="44"/>
      <c r="Z89" s="51"/>
      <c r="AA89" s="49"/>
      <c r="AB89" s="77"/>
    </row>
    <row r="90" spans="1:28" ht="25.5" customHeight="1">
      <c r="A90" s="353">
        <v>18</v>
      </c>
      <c r="B90" s="505" t="s">
        <v>459</v>
      </c>
      <c r="C90" s="179">
        <v>13</v>
      </c>
      <c r="D90" s="164" t="s">
        <v>471</v>
      </c>
      <c r="E90" s="164"/>
      <c r="F90" s="164" t="s">
        <v>34</v>
      </c>
      <c r="G90" s="158"/>
      <c r="H90" s="158">
        <v>161009471</v>
      </c>
      <c r="I90" s="506" t="s">
        <v>423</v>
      </c>
      <c r="J90" s="791">
        <v>0</v>
      </c>
      <c r="K90" s="792">
        <v>0</v>
      </c>
      <c r="L90" s="793"/>
      <c r="M90" s="317">
        <v>14.18</v>
      </c>
      <c r="N90" s="317">
        <v>10.3</v>
      </c>
      <c r="O90" s="317">
        <v>27.73</v>
      </c>
      <c r="P90" s="318">
        <v>4390</v>
      </c>
      <c r="Q90" s="317" t="s">
        <v>31</v>
      </c>
      <c r="R90" s="318">
        <f>((100-M90)/(100-N90))*P90</f>
        <v>4200.1092530657743</v>
      </c>
      <c r="S90" s="317">
        <f>M90-N90</f>
        <v>3.879999999999999</v>
      </c>
      <c r="T90" s="790"/>
      <c r="U90" s="49"/>
      <c r="V90" s="49"/>
      <c r="W90" s="49"/>
      <c r="X90" s="44"/>
      <c r="Y90" s="44"/>
      <c r="Z90" s="51"/>
      <c r="AA90" s="49"/>
      <c r="AB90" s="77"/>
    </row>
    <row r="91" spans="1:28" ht="26.25" customHeight="1">
      <c r="A91" s="353"/>
      <c r="B91" s="505"/>
      <c r="C91" s="179"/>
      <c r="D91" s="158"/>
      <c r="E91" s="158"/>
      <c r="F91" s="158"/>
      <c r="G91" s="158"/>
      <c r="H91" s="158"/>
      <c r="I91" s="506"/>
      <c r="J91" s="788">
        <v>2753.2</v>
      </c>
      <c r="K91" s="512">
        <v>2753.2</v>
      </c>
      <c r="L91" s="789"/>
      <c r="M91" s="379">
        <v>13.72</v>
      </c>
      <c r="N91" s="379">
        <v>9.35</v>
      </c>
      <c r="O91" s="379">
        <v>30.26</v>
      </c>
      <c r="P91" s="378">
        <v>4259</v>
      </c>
      <c r="Q91" s="379" t="s">
        <v>34</v>
      </c>
      <c r="R91" s="378">
        <v>4053.6847214561499</v>
      </c>
      <c r="S91" s="379">
        <v>4.370000000000001</v>
      </c>
      <c r="T91" s="800"/>
      <c r="U91" s="49"/>
      <c r="V91" s="49"/>
      <c r="W91" s="49"/>
      <c r="X91" s="56">
        <v>4334</v>
      </c>
      <c r="Y91" s="56" t="s">
        <v>31</v>
      </c>
      <c r="Z91" s="58">
        <v>3845.8507067137807</v>
      </c>
      <c r="AA91" s="49"/>
      <c r="AB91" s="77"/>
    </row>
    <row r="92" spans="1:28" ht="26.25" customHeight="1">
      <c r="A92" s="353"/>
      <c r="B92" s="505"/>
      <c r="C92" s="179"/>
      <c r="D92" s="158"/>
      <c r="E92" s="158"/>
      <c r="F92" s="158"/>
      <c r="G92" s="158"/>
      <c r="H92" s="158"/>
      <c r="I92" s="506"/>
      <c r="J92" s="791"/>
      <c r="K92" s="792"/>
      <c r="L92" s="793"/>
      <c r="M92" s="317"/>
      <c r="N92" s="317"/>
      <c r="O92" s="317"/>
      <c r="P92" s="318"/>
      <c r="Q92" s="317"/>
      <c r="R92" s="318"/>
      <c r="S92" s="317"/>
      <c r="T92" s="790"/>
      <c r="U92" s="49"/>
      <c r="V92" s="49"/>
      <c r="W92" s="49"/>
      <c r="X92" s="44"/>
      <c r="Y92" s="44"/>
      <c r="Z92" s="51"/>
      <c r="AA92" s="49"/>
      <c r="AB92" s="77"/>
    </row>
    <row r="93" spans="1:28" ht="26.25" customHeight="1">
      <c r="A93" s="353"/>
      <c r="B93" s="505"/>
      <c r="C93" s="179"/>
      <c r="D93" s="158"/>
      <c r="E93" s="158"/>
      <c r="F93" s="158"/>
      <c r="G93" s="158"/>
      <c r="H93" s="158"/>
      <c r="I93" s="506"/>
      <c r="J93" s="791"/>
      <c r="K93" s="792"/>
      <c r="L93" s="793"/>
      <c r="M93" s="317"/>
      <c r="N93" s="317"/>
      <c r="O93" s="317"/>
      <c r="P93" s="318"/>
      <c r="Q93" s="317"/>
      <c r="R93" s="318"/>
      <c r="S93" s="317"/>
      <c r="T93" s="790"/>
      <c r="U93" s="49"/>
      <c r="V93" s="49"/>
      <c r="W93" s="49"/>
      <c r="X93" s="44"/>
      <c r="Y93" s="44"/>
      <c r="Z93" s="51"/>
      <c r="AA93" s="49"/>
      <c r="AB93" s="77"/>
    </row>
    <row r="94" spans="1:28" ht="26.25" customHeight="1">
      <c r="A94" s="353">
        <v>31</v>
      </c>
      <c r="B94" s="505" t="s">
        <v>463</v>
      </c>
      <c r="C94" s="801">
        <v>24</v>
      </c>
      <c r="D94" s="801" t="s">
        <v>472</v>
      </c>
      <c r="E94" s="801"/>
      <c r="F94" s="801" t="s">
        <v>34</v>
      </c>
      <c r="G94" s="158">
        <v>57</v>
      </c>
      <c r="H94" s="158">
        <v>162000486</v>
      </c>
      <c r="I94" s="506" t="s">
        <v>425</v>
      </c>
      <c r="J94" s="802">
        <v>3714.89</v>
      </c>
      <c r="K94" s="803">
        <v>3525.95</v>
      </c>
      <c r="L94" s="793"/>
      <c r="M94" s="379">
        <v>13.22</v>
      </c>
      <c r="N94" s="379">
        <v>3.14</v>
      </c>
      <c r="O94" s="379">
        <v>39.24</v>
      </c>
      <c r="P94" s="378">
        <v>4280</v>
      </c>
      <c r="Q94" s="379" t="s">
        <v>34</v>
      </c>
      <c r="R94" s="378">
        <f>((100-M94)/(100-N94))*P94</f>
        <v>3834.5901300846581</v>
      </c>
      <c r="S94" s="379">
        <f>M94-N94</f>
        <v>10.08</v>
      </c>
      <c r="T94" s="800"/>
      <c r="U94" s="49"/>
      <c r="V94" s="49"/>
      <c r="W94" s="49"/>
      <c r="X94" s="56">
        <v>4150</v>
      </c>
      <c r="Y94" s="56" t="s">
        <v>34</v>
      </c>
      <c r="Z94" s="58">
        <v>3850</v>
      </c>
      <c r="AA94" s="49"/>
      <c r="AB94" s="77"/>
    </row>
    <row r="95" spans="1:28" ht="26.25" customHeight="1">
      <c r="A95" s="353"/>
      <c r="B95" s="505"/>
      <c r="C95" s="158"/>
      <c r="D95" s="158"/>
      <c r="E95" s="158"/>
      <c r="F95" s="158"/>
      <c r="G95" s="158"/>
      <c r="H95" s="158"/>
      <c r="I95" s="506"/>
      <c r="J95" s="791"/>
      <c r="K95" s="792"/>
      <c r="L95" s="793"/>
      <c r="M95" s="317"/>
      <c r="N95" s="317"/>
      <c r="O95" s="317"/>
      <c r="P95" s="318"/>
      <c r="Q95" s="317"/>
      <c r="R95" s="318"/>
      <c r="S95" s="317"/>
      <c r="T95" s="790"/>
      <c r="U95" s="49"/>
      <c r="V95" s="49"/>
      <c r="W95" s="49"/>
      <c r="X95" s="44"/>
      <c r="Y95" s="44"/>
      <c r="Z95" s="51"/>
      <c r="AA95" s="49"/>
      <c r="AB95" s="77"/>
    </row>
    <row r="96" spans="1:28" ht="26.25" customHeight="1">
      <c r="A96" s="353"/>
      <c r="B96" s="505"/>
      <c r="C96" s="158"/>
      <c r="D96" s="158"/>
      <c r="E96" s="158"/>
      <c r="F96" s="158"/>
      <c r="G96" s="158"/>
      <c r="H96" s="158"/>
      <c r="I96" s="506"/>
      <c r="J96" s="791"/>
      <c r="K96" s="792"/>
      <c r="L96" s="793"/>
      <c r="M96" s="317"/>
      <c r="N96" s="317"/>
      <c r="O96" s="317"/>
      <c r="P96" s="318"/>
      <c r="Q96" s="317"/>
      <c r="R96" s="318"/>
      <c r="S96" s="317"/>
      <c r="T96" s="790"/>
      <c r="U96" s="49"/>
      <c r="V96" s="49"/>
      <c r="W96" s="49"/>
      <c r="X96" s="44"/>
      <c r="Y96" s="44"/>
      <c r="Z96" s="51"/>
      <c r="AA96" s="49"/>
      <c r="AB96" s="77"/>
    </row>
    <row r="97" spans="1:28" ht="26.25" customHeight="1">
      <c r="A97" s="353"/>
      <c r="B97" s="505"/>
      <c r="C97" s="158"/>
      <c r="D97" s="158"/>
      <c r="E97" s="158"/>
      <c r="F97" s="158"/>
      <c r="G97" s="158"/>
      <c r="H97" s="158"/>
      <c r="I97" s="506"/>
      <c r="J97" s="791"/>
      <c r="K97" s="792"/>
      <c r="L97" s="793"/>
      <c r="M97" s="317"/>
      <c r="N97" s="317"/>
      <c r="O97" s="317"/>
      <c r="P97" s="318"/>
      <c r="Q97" s="317"/>
      <c r="R97" s="318"/>
      <c r="S97" s="317"/>
      <c r="T97" s="790"/>
      <c r="U97" s="49"/>
      <c r="V97" s="49"/>
      <c r="W97" s="49"/>
      <c r="X97" s="44"/>
      <c r="Y97" s="44"/>
      <c r="Z97" s="51"/>
      <c r="AA97" s="49"/>
      <c r="AB97" s="77"/>
    </row>
    <row r="98" spans="1:28" ht="26.25" customHeight="1">
      <c r="A98" s="353">
        <v>7</v>
      </c>
      <c r="B98" s="513" t="s">
        <v>456</v>
      </c>
      <c r="C98" s="179">
        <v>6</v>
      </c>
      <c r="D98" s="797" t="s">
        <v>473</v>
      </c>
      <c r="E98" s="797" t="s">
        <v>213</v>
      </c>
      <c r="F98" s="179" t="s">
        <v>34</v>
      </c>
      <c r="G98" s="514">
        <v>59</v>
      </c>
      <c r="H98" s="515">
        <v>262000501</v>
      </c>
      <c r="I98" s="516" t="s">
        <v>455</v>
      </c>
      <c r="J98" s="380">
        <v>4049.38</v>
      </c>
      <c r="K98" s="614">
        <v>4017.41</v>
      </c>
      <c r="L98" s="615"/>
      <c r="M98" s="317">
        <v>14.34</v>
      </c>
      <c r="N98" s="317">
        <v>9.51</v>
      </c>
      <c r="O98" s="317">
        <v>33.950000000000003</v>
      </c>
      <c r="P98" s="318">
        <v>3959</v>
      </c>
      <c r="Q98" s="317" t="s">
        <v>37</v>
      </c>
      <c r="R98" s="318">
        <f>((100-M98)/(100-N98))*P98</f>
        <v>3747.6841639960217</v>
      </c>
      <c r="S98" s="317">
        <f>M98-N98</f>
        <v>4.83</v>
      </c>
      <c r="T98" s="790"/>
      <c r="U98" s="49">
        <v>15.96</v>
      </c>
      <c r="V98" s="49">
        <v>8.84</v>
      </c>
      <c r="W98" s="49">
        <v>29.9</v>
      </c>
      <c r="X98" s="44">
        <v>4377</v>
      </c>
      <c r="Y98" s="44" t="s">
        <v>31</v>
      </c>
      <c r="Z98" s="51">
        <f>((100-U98)/(100-V98))*X98</f>
        <v>4035.1369021500655</v>
      </c>
      <c r="AA98" s="49">
        <f>U98-V98</f>
        <v>7.120000000000001</v>
      </c>
      <c r="AB98" s="77"/>
    </row>
    <row r="99" spans="1:28" ht="26.25" customHeight="1">
      <c r="A99" s="353">
        <v>55</v>
      </c>
      <c r="B99" s="505" t="s">
        <v>418</v>
      </c>
      <c r="C99" s="797">
        <v>45</v>
      </c>
      <c r="D99" s="797" t="s">
        <v>474</v>
      </c>
      <c r="E99" s="797" t="s">
        <v>213</v>
      </c>
      <c r="F99" s="797" t="s">
        <v>34</v>
      </c>
      <c r="G99" s="158">
        <v>58</v>
      </c>
      <c r="H99" s="158">
        <v>462000114</v>
      </c>
      <c r="I99" s="506" t="s">
        <v>434</v>
      </c>
      <c r="J99" s="791">
        <v>4068.48</v>
      </c>
      <c r="K99" s="792">
        <v>4036.77</v>
      </c>
      <c r="L99" s="793"/>
      <c r="M99" s="317"/>
      <c r="N99" s="317"/>
      <c r="O99" s="317"/>
      <c r="P99" s="318"/>
      <c r="Q99" s="317"/>
      <c r="R99" s="318"/>
      <c r="S99" s="317"/>
      <c r="T99" s="790"/>
      <c r="U99" s="49"/>
      <c r="V99" s="49"/>
      <c r="W99" s="49"/>
      <c r="X99" s="44">
        <v>4150</v>
      </c>
      <c r="Y99" s="44" t="s">
        <v>34</v>
      </c>
      <c r="Z99" s="51">
        <v>3850</v>
      </c>
      <c r="AA99" s="49"/>
      <c r="AB99" s="77"/>
    </row>
    <row r="100" spans="1:28" ht="26.25" customHeight="1">
      <c r="A100" s="353"/>
      <c r="B100" s="505"/>
      <c r="C100" s="158"/>
      <c r="D100" s="158"/>
      <c r="E100" s="158"/>
      <c r="F100" s="158"/>
      <c r="G100" s="158"/>
      <c r="H100" s="158"/>
      <c r="I100" s="506"/>
      <c r="J100" s="788">
        <f>SUM(J98:J99)</f>
        <v>8117.8600000000006</v>
      </c>
      <c r="K100" s="512">
        <f>SUM(K98:K99)</f>
        <v>8054.18</v>
      </c>
      <c r="L100" s="789"/>
      <c r="M100" s="379">
        <v>14.34</v>
      </c>
      <c r="N100" s="379">
        <v>9.51</v>
      </c>
      <c r="O100" s="379">
        <v>33.950000000000003</v>
      </c>
      <c r="P100" s="378">
        <v>3959</v>
      </c>
      <c r="Q100" s="379" t="s">
        <v>37</v>
      </c>
      <c r="R100" s="378">
        <v>3747.6841639960217</v>
      </c>
      <c r="S100" s="379">
        <v>4.83</v>
      </c>
      <c r="T100" s="800"/>
      <c r="U100" s="49"/>
      <c r="V100" s="49"/>
      <c r="W100" s="49"/>
      <c r="X100" s="56">
        <f>SUMPRODUCT(X98:X99,$J98:$J99)/$J100</f>
        <v>4263.2329530196384</v>
      </c>
      <c r="Y100" s="56" t="s">
        <v>34</v>
      </c>
      <c r="Z100" s="56">
        <f t="shared" ref="Z100" si="8">SUMPRODUCT(Z98:Z99,$J98:$J99)/$J100</f>
        <v>3942.3506526139195</v>
      </c>
      <c r="AA100" s="49"/>
      <c r="AB100" s="77"/>
    </row>
    <row r="101" spans="1:28" ht="26.25" customHeight="1">
      <c r="A101" s="353"/>
      <c r="B101" s="505"/>
      <c r="C101" s="158"/>
      <c r="D101" s="158"/>
      <c r="E101" s="158"/>
      <c r="F101" s="158"/>
      <c r="G101" s="158"/>
      <c r="H101" s="158"/>
      <c r="I101" s="506"/>
      <c r="J101" s="791"/>
      <c r="K101" s="792"/>
      <c r="L101" s="793"/>
      <c r="M101" s="317"/>
      <c r="N101" s="317"/>
      <c r="O101" s="317"/>
      <c r="P101" s="318"/>
      <c r="Q101" s="317"/>
      <c r="R101" s="318"/>
      <c r="S101" s="317"/>
      <c r="T101" s="790"/>
      <c r="U101" s="49"/>
      <c r="V101" s="49"/>
      <c r="W101" s="49"/>
      <c r="X101" s="44"/>
      <c r="Y101" s="44"/>
      <c r="Z101" s="51"/>
      <c r="AA101" s="49"/>
      <c r="AB101" s="77"/>
    </row>
    <row r="102" spans="1:28" ht="26.25" customHeight="1">
      <c r="A102" s="353"/>
      <c r="B102" s="505"/>
      <c r="C102" s="158"/>
      <c r="D102" s="158"/>
      <c r="E102" s="158"/>
      <c r="F102" s="158"/>
      <c r="G102" s="158"/>
      <c r="H102" s="158"/>
      <c r="I102" s="506"/>
      <c r="J102" s="791"/>
      <c r="K102" s="792"/>
      <c r="L102" s="793"/>
      <c r="M102" s="317"/>
      <c r="N102" s="317"/>
      <c r="O102" s="317"/>
      <c r="P102" s="318"/>
      <c r="Q102" s="317"/>
      <c r="R102" s="318"/>
      <c r="S102" s="317"/>
      <c r="T102" s="790"/>
      <c r="U102" s="49"/>
      <c r="V102" s="49"/>
      <c r="W102" s="49"/>
      <c r="X102" s="44"/>
      <c r="Y102" s="44"/>
      <c r="Z102" s="51"/>
      <c r="AA102" s="49"/>
      <c r="AB102" s="77"/>
    </row>
    <row r="103" spans="1:28" ht="26.25" customHeight="1">
      <c r="A103" s="353">
        <v>47</v>
      </c>
      <c r="B103" s="505" t="s">
        <v>426</v>
      </c>
      <c r="C103" s="797">
        <v>38</v>
      </c>
      <c r="D103" s="797" t="s">
        <v>475</v>
      </c>
      <c r="E103" s="797" t="s">
        <v>213</v>
      </c>
      <c r="F103" s="797" t="s">
        <v>34</v>
      </c>
      <c r="G103" s="158">
        <v>59</v>
      </c>
      <c r="H103" s="158">
        <v>462000071</v>
      </c>
      <c r="I103" s="506" t="s">
        <v>427</v>
      </c>
      <c r="J103" s="791">
        <v>4139.8999999999996</v>
      </c>
      <c r="K103" s="792">
        <v>4107.6000000000004</v>
      </c>
      <c r="L103" s="793"/>
      <c r="M103" s="317">
        <v>12.882480000000001</v>
      </c>
      <c r="N103" s="317">
        <v>2.98</v>
      </c>
      <c r="O103" s="317">
        <v>43.357215424164522</v>
      </c>
      <c r="P103" s="318">
        <v>3912.7243187660665</v>
      </c>
      <c r="Q103" s="317" t="s">
        <v>37</v>
      </c>
      <c r="R103" s="318">
        <f>((100-M103)/(100-N103))*P103</f>
        <v>3513.3667191773775</v>
      </c>
      <c r="S103" s="317">
        <v>9.9024800000000006</v>
      </c>
      <c r="T103" s="790"/>
      <c r="U103" s="49"/>
      <c r="V103" s="49"/>
      <c r="W103" s="49"/>
      <c r="X103" s="44">
        <v>4150</v>
      </c>
      <c r="Y103" s="44" t="s">
        <v>34</v>
      </c>
      <c r="Z103" s="51">
        <v>3850</v>
      </c>
      <c r="AA103" s="49"/>
      <c r="AB103" s="77"/>
    </row>
    <row r="104" spans="1:28" ht="26.25" customHeight="1">
      <c r="A104" s="353">
        <v>53</v>
      </c>
      <c r="B104" s="505" t="s">
        <v>434</v>
      </c>
      <c r="C104" s="797">
        <v>43</v>
      </c>
      <c r="D104" s="797" t="s">
        <v>475</v>
      </c>
      <c r="E104" s="797" t="s">
        <v>213</v>
      </c>
      <c r="F104" s="797" t="s">
        <v>34</v>
      </c>
      <c r="G104" s="158">
        <v>59</v>
      </c>
      <c r="H104" s="158">
        <v>462000072</v>
      </c>
      <c r="I104" s="506" t="s">
        <v>427</v>
      </c>
      <c r="J104" s="791">
        <v>4083.56</v>
      </c>
      <c r="K104" s="792">
        <v>4051.75</v>
      </c>
      <c r="L104" s="793"/>
      <c r="M104" s="317">
        <v>12.451861000000001</v>
      </c>
      <c r="N104" s="317">
        <v>3.01</v>
      </c>
      <c r="O104" s="317">
        <v>44.057353485502773</v>
      </c>
      <c r="P104" s="318">
        <v>3858.2594077729791</v>
      </c>
      <c r="Q104" s="317" t="s">
        <v>37</v>
      </c>
      <c r="R104" s="318">
        <f t="shared" ref="R104:R106" si="9">((100-M104)/(100-N104))*P104</f>
        <v>3482.6624490129543</v>
      </c>
      <c r="S104" s="317">
        <v>9.4418610000000012</v>
      </c>
      <c r="T104" s="790"/>
      <c r="U104" s="49"/>
      <c r="V104" s="49"/>
      <c r="W104" s="49"/>
      <c r="X104" s="44">
        <v>4150</v>
      </c>
      <c r="Y104" s="44" t="s">
        <v>34</v>
      </c>
      <c r="Z104" s="51">
        <v>3850</v>
      </c>
      <c r="AA104" s="49"/>
      <c r="AB104" s="77"/>
    </row>
    <row r="105" spans="1:28" ht="26.25" customHeight="1">
      <c r="A105" s="353">
        <v>61</v>
      </c>
      <c r="B105" s="505" t="s">
        <v>469</v>
      </c>
      <c r="C105" s="797">
        <v>50</v>
      </c>
      <c r="D105" s="797" t="s">
        <v>475</v>
      </c>
      <c r="E105" s="797" t="s">
        <v>213</v>
      </c>
      <c r="F105" s="797" t="s">
        <v>34</v>
      </c>
      <c r="G105" s="158">
        <v>57</v>
      </c>
      <c r="H105" s="158">
        <v>262001569</v>
      </c>
      <c r="I105" s="506" t="s">
        <v>468</v>
      </c>
      <c r="J105" s="791">
        <v>3996.36</v>
      </c>
      <c r="K105" s="792">
        <v>3965.14</v>
      </c>
      <c r="L105" s="793"/>
      <c r="M105" s="317">
        <v>13.972239999999999</v>
      </c>
      <c r="N105" s="317">
        <v>2.95</v>
      </c>
      <c r="O105" s="317">
        <v>43.887900739827373</v>
      </c>
      <c r="P105" s="318">
        <v>3867.2410604192355</v>
      </c>
      <c r="Q105" s="317" t="s">
        <v>37</v>
      </c>
      <c r="R105" s="318">
        <f t="shared" si="9"/>
        <v>3428.0276744759558</v>
      </c>
      <c r="S105" s="317">
        <v>11.02224</v>
      </c>
      <c r="T105" s="790"/>
      <c r="U105" s="49"/>
      <c r="V105" s="49"/>
      <c r="W105" s="49"/>
      <c r="X105" s="44">
        <v>4150</v>
      </c>
      <c r="Y105" s="44" t="s">
        <v>34</v>
      </c>
      <c r="Z105" s="51">
        <v>3850</v>
      </c>
      <c r="AA105" s="49"/>
      <c r="AB105" s="77"/>
    </row>
    <row r="106" spans="1:28" ht="26.25" customHeight="1">
      <c r="A106" s="353">
        <v>65</v>
      </c>
      <c r="B106" s="505" t="s">
        <v>428</v>
      </c>
      <c r="C106" s="797">
        <v>52</v>
      </c>
      <c r="D106" s="797" t="s">
        <v>475</v>
      </c>
      <c r="E106" s="797" t="s">
        <v>213</v>
      </c>
      <c r="F106" s="797" t="s">
        <v>34</v>
      </c>
      <c r="G106" s="158">
        <v>59</v>
      </c>
      <c r="H106" s="158">
        <v>462000073</v>
      </c>
      <c r="I106" s="506" t="s">
        <v>431</v>
      </c>
      <c r="J106" s="791">
        <v>4050.42</v>
      </c>
      <c r="K106" s="792">
        <v>4019.21</v>
      </c>
      <c r="L106" s="793"/>
      <c r="M106" s="317">
        <v>12.102847000000001</v>
      </c>
      <c r="N106" s="317">
        <v>3.05</v>
      </c>
      <c r="O106" s="317">
        <v>52.439368377738923</v>
      </c>
      <c r="P106" s="318">
        <v>3046.829029935192</v>
      </c>
      <c r="Q106" s="317" t="s">
        <v>42</v>
      </c>
      <c r="R106" s="318">
        <f t="shared" si="9"/>
        <v>2762.3269459417756</v>
      </c>
      <c r="S106" s="317">
        <v>9.0528469999999999</v>
      </c>
      <c r="T106" s="790"/>
      <c r="U106" s="49"/>
      <c r="V106" s="49"/>
      <c r="W106" s="49"/>
      <c r="X106" s="44">
        <v>4150</v>
      </c>
      <c r="Y106" s="44" t="s">
        <v>34</v>
      </c>
      <c r="Z106" s="51">
        <v>3850</v>
      </c>
      <c r="AA106" s="49"/>
      <c r="AB106" s="77"/>
    </row>
    <row r="107" spans="1:28" ht="26.25" customHeight="1">
      <c r="A107" s="353"/>
      <c r="B107" s="505"/>
      <c r="C107" s="158"/>
      <c r="D107" s="158"/>
      <c r="E107" s="158"/>
      <c r="F107" s="158"/>
      <c r="G107" s="158"/>
      <c r="H107" s="158"/>
      <c r="I107" s="506"/>
      <c r="J107" s="788">
        <f>SUM(J103:J106)</f>
        <v>16270.24</v>
      </c>
      <c r="K107" s="512">
        <f>SUM(K103:K106)</f>
        <v>16143.7</v>
      </c>
      <c r="L107" s="789"/>
      <c r="M107" s="379">
        <f>SUMPRODUCT(M103:M106,$K103:$K106)/$K107</f>
        <v>12.84796385334341</v>
      </c>
      <c r="N107" s="379">
        <f t="shared" ref="N107:S107" si="10">SUMPRODUCT(N103:N106,$K103:$K106)/$K107</f>
        <v>2.9975884710444323</v>
      </c>
      <c r="O107" s="379">
        <f t="shared" si="10"/>
        <v>45.924415380501074</v>
      </c>
      <c r="P107" s="378">
        <f t="shared" si="10"/>
        <v>3672.3060321316807</v>
      </c>
      <c r="Q107" s="378" t="s">
        <v>33</v>
      </c>
      <c r="R107" s="378">
        <f t="shared" si="10"/>
        <v>3297.7176515328865</v>
      </c>
      <c r="S107" s="379">
        <f t="shared" si="10"/>
        <v>9.8503753822989779</v>
      </c>
      <c r="T107" s="800"/>
      <c r="U107" s="49"/>
      <c r="V107" s="49"/>
      <c r="W107" s="49"/>
      <c r="X107" s="56">
        <v>4150</v>
      </c>
      <c r="Y107" s="56" t="s">
        <v>34</v>
      </c>
      <c r="Z107" s="58">
        <v>3850</v>
      </c>
      <c r="AA107" s="49"/>
      <c r="AB107" s="77"/>
    </row>
    <row r="108" spans="1:28" ht="26.25" customHeight="1">
      <c r="A108" s="353"/>
      <c r="B108" s="505"/>
      <c r="C108" s="158"/>
      <c r="D108" s="158"/>
      <c r="E108" s="158"/>
      <c r="F108" s="158"/>
      <c r="G108" s="158"/>
      <c r="H108" s="158"/>
      <c r="I108" s="506"/>
      <c r="J108" s="804"/>
      <c r="K108" s="792"/>
      <c r="L108" s="793"/>
      <c r="M108" s="317"/>
      <c r="N108" s="317"/>
      <c r="O108" s="317"/>
      <c r="P108" s="318"/>
      <c r="Q108" s="317"/>
      <c r="R108" s="318"/>
      <c r="S108" s="317"/>
      <c r="T108" s="790"/>
      <c r="U108" s="49"/>
      <c r="V108" s="49"/>
      <c r="W108" s="49"/>
      <c r="X108" s="44"/>
      <c r="Y108" s="44"/>
      <c r="Z108" s="51"/>
      <c r="AA108" s="49"/>
      <c r="AB108" s="77"/>
    </row>
    <row r="109" spans="1:28" ht="26.25" customHeight="1">
      <c r="A109" s="353"/>
      <c r="B109" s="505"/>
      <c r="C109" s="158"/>
      <c r="D109" s="158"/>
      <c r="E109" s="158"/>
      <c r="F109" s="158"/>
      <c r="G109" s="158"/>
      <c r="H109" s="158"/>
      <c r="I109" s="506"/>
      <c r="J109" s="804"/>
      <c r="K109" s="792"/>
      <c r="L109" s="793"/>
      <c r="M109" s="317"/>
      <c r="N109" s="317"/>
      <c r="O109" s="317"/>
      <c r="P109" s="318"/>
      <c r="Q109" s="317"/>
      <c r="R109" s="318"/>
      <c r="S109" s="317"/>
      <c r="T109" s="790"/>
      <c r="U109" s="49"/>
      <c r="V109" s="49"/>
      <c r="W109" s="49"/>
      <c r="X109" s="44"/>
      <c r="Y109" s="44"/>
      <c r="Z109" s="51"/>
      <c r="AA109" s="49"/>
      <c r="AB109" s="77"/>
    </row>
    <row r="110" spans="1:28" ht="26.25" customHeight="1">
      <c r="A110" s="353">
        <v>12</v>
      </c>
      <c r="B110" s="505" t="s">
        <v>422</v>
      </c>
      <c r="C110" s="179">
        <v>10</v>
      </c>
      <c r="D110" s="158" t="s">
        <v>81</v>
      </c>
      <c r="E110" s="158"/>
      <c r="F110" s="179" t="s">
        <v>68</v>
      </c>
      <c r="G110" s="158">
        <v>59</v>
      </c>
      <c r="H110" s="158">
        <v>161009472</v>
      </c>
      <c r="I110" s="506" t="s">
        <v>423</v>
      </c>
      <c r="J110" s="380">
        <v>1638.99</v>
      </c>
      <c r="K110" s="523">
        <v>1607.5</v>
      </c>
      <c r="L110" s="607"/>
      <c r="M110" s="317">
        <v>13.16</v>
      </c>
      <c r="N110" s="317">
        <v>8.25</v>
      </c>
      <c r="O110" s="317">
        <v>33.94</v>
      </c>
      <c r="P110" s="318">
        <v>4096</v>
      </c>
      <c r="Q110" s="317" t="s">
        <v>34</v>
      </c>
      <c r="R110" s="318">
        <f>((100-M110)/(100-N110))*P110</f>
        <v>3876.8026158038147</v>
      </c>
      <c r="S110" s="317">
        <f>M110-N110</f>
        <v>4.91</v>
      </c>
      <c r="T110" s="790"/>
      <c r="U110" s="49">
        <v>21.94</v>
      </c>
      <c r="V110" s="49">
        <v>10.28</v>
      </c>
      <c r="W110" s="49">
        <v>23.83</v>
      </c>
      <c r="X110" s="44">
        <v>4668</v>
      </c>
      <c r="Y110" s="44" t="s">
        <v>68</v>
      </c>
      <c r="Z110" s="51">
        <f>((100-U110)/(100-V110))*X110</f>
        <v>4061.3473027195723</v>
      </c>
      <c r="AA110" s="49">
        <f>U110-V110</f>
        <v>11.660000000000002</v>
      </c>
      <c r="AB110" s="77"/>
    </row>
    <row r="111" spans="1:28" ht="26.25" customHeight="1">
      <c r="A111" s="353">
        <v>24</v>
      </c>
      <c r="B111" s="505" t="s">
        <v>425</v>
      </c>
      <c r="C111" s="179">
        <v>19</v>
      </c>
      <c r="D111" s="158" t="s">
        <v>81</v>
      </c>
      <c r="E111" s="158"/>
      <c r="F111" s="179" t="s">
        <v>68</v>
      </c>
      <c r="G111" s="158">
        <v>56</v>
      </c>
      <c r="H111" s="158">
        <v>161009482</v>
      </c>
      <c r="I111" s="506" t="s">
        <v>462</v>
      </c>
      <c r="J111" s="791">
        <v>3757.66</v>
      </c>
      <c r="K111" s="792">
        <v>3728.3</v>
      </c>
      <c r="L111" s="793"/>
      <c r="M111" s="317">
        <v>13.061900840137584</v>
      </c>
      <c r="N111" s="317">
        <v>7.3664044637146651</v>
      </c>
      <c r="O111" s="317">
        <v>31.489749153683938</v>
      </c>
      <c r="P111" s="318">
        <v>4485.7930085823245</v>
      </c>
      <c r="Q111" s="317" t="s">
        <v>31</v>
      </c>
      <c r="R111" s="318">
        <v>4200.6735463661425</v>
      </c>
      <c r="S111" s="317">
        <v>5.6954963764229189</v>
      </c>
      <c r="T111" s="790"/>
      <c r="U111" s="49"/>
      <c r="V111" s="49"/>
      <c r="W111" s="49"/>
      <c r="X111" s="44">
        <v>4750</v>
      </c>
      <c r="Y111" s="44" t="s">
        <v>68</v>
      </c>
      <c r="Z111" s="51">
        <v>4450</v>
      </c>
      <c r="AA111" s="49"/>
      <c r="AB111" s="77"/>
    </row>
    <row r="112" spans="1:28" ht="26.25" customHeight="1">
      <c r="A112" s="353">
        <v>28</v>
      </c>
      <c r="B112" s="505" t="s">
        <v>424</v>
      </c>
      <c r="C112" s="179">
        <v>22</v>
      </c>
      <c r="D112" s="158" t="s">
        <v>81</v>
      </c>
      <c r="E112" s="158"/>
      <c r="F112" s="179" t="s">
        <v>68</v>
      </c>
      <c r="G112" s="158">
        <v>59</v>
      </c>
      <c r="H112" s="158">
        <v>161009485</v>
      </c>
      <c r="I112" s="506" t="s">
        <v>425</v>
      </c>
      <c r="J112" s="791">
        <v>3963.72</v>
      </c>
      <c r="K112" s="792">
        <v>3932.38</v>
      </c>
      <c r="L112" s="793"/>
      <c r="M112" s="317">
        <v>13.061900840137584</v>
      </c>
      <c r="N112" s="317">
        <v>7.3664044637146651</v>
      </c>
      <c r="O112" s="317">
        <v>31.489749153683938</v>
      </c>
      <c r="P112" s="318">
        <v>4485.7930085823245</v>
      </c>
      <c r="Q112" s="317" t="s">
        <v>31</v>
      </c>
      <c r="R112" s="318">
        <v>4200.6735463661425</v>
      </c>
      <c r="S112" s="317">
        <v>5.6954963764229189</v>
      </c>
      <c r="T112" s="790"/>
      <c r="U112" s="49"/>
      <c r="V112" s="49"/>
      <c r="W112" s="49"/>
      <c r="X112" s="44">
        <v>4750</v>
      </c>
      <c r="Y112" s="44" t="s">
        <v>68</v>
      </c>
      <c r="Z112" s="51">
        <v>4450</v>
      </c>
      <c r="AA112" s="49"/>
      <c r="AB112" s="77"/>
    </row>
    <row r="113" spans="1:28" ht="26.25" customHeight="1">
      <c r="A113" s="353">
        <v>48</v>
      </c>
      <c r="B113" s="505" t="s">
        <v>426</v>
      </c>
      <c r="C113" s="179">
        <v>39</v>
      </c>
      <c r="D113" s="158" t="s">
        <v>81</v>
      </c>
      <c r="E113" s="158"/>
      <c r="F113" s="179" t="s">
        <v>68</v>
      </c>
      <c r="G113" s="158">
        <v>59</v>
      </c>
      <c r="H113" s="158">
        <v>151000326</v>
      </c>
      <c r="I113" s="506" t="s">
        <v>427</v>
      </c>
      <c r="J113" s="791">
        <v>3843.44</v>
      </c>
      <c r="K113" s="792">
        <v>3813.03</v>
      </c>
      <c r="L113" s="793"/>
      <c r="M113" s="317">
        <v>13.061900840137584</v>
      </c>
      <c r="N113" s="317">
        <v>7.3664044637146651</v>
      </c>
      <c r="O113" s="317">
        <v>31.489749153683938</v>
      </c>
      <c r="P113" s="318">
        <v>4485.7930085823245</v>
      </c>
      <c r="Q113" s="317" t="s">
        <v>31</v>
      </c>
      <c r="R113" s="318">
        <v>4200.6735463661425</v>
      </c>
      <c r="S113" s="317">
        <v>5.6954963764229189</v>
      </c>
      <c r="T113" s="790"/>
      <c r="U113" s="49"/>
      <c r="V113" s="49"/>
      <c r="W113" s="49"/>
      <c r="X113" s="44">
        <v>4750</v>
      </c>
      <c r="Y113" s="44" t="s">
        <v>68</v>
      </c>
      <c r="Z113" s="51">
        <v>4450</v>
      </c>
      <c r="AA113" s="49"/>
      <c r="AB113" s="77"/>
    </row>
    <row r="114" spans="1:28" ht="26.25" customHeight="1">
      <c r="A114" s="353">
        <v>59</v>
      </c>
      <c r="B114" s="505" t="s">
        <v>469</v>
      </c>
      <c r="C114" s="179">
        <v>49</v>
      </c>
      <c r="D114" s="158" t="s">
        <v>81</v>
      </c>
      <c r="E114" s="158"/>
      <c r="F114" s="179" t="s">
        <v>68</v>
      </c>
      <c r="G114" s="158">
        <v>59</v>
      </c>
      <c r="H114" s="158">
        <v>161009516</v>
      </c>
      <c r="I114" s="506" t="s">
        <v>468</v>
      </c>
      <c r="J114" s="791">
        <v>3955.66</v>
      </c>
      <c r="K114" s="792">
        <v>3924.44</v>
      </c>
      <c r="L114" s="793"/>
      <c r="M114" s="317">
        <v>13.061900840137584</v>
      </c>
      <c r="N114" s="317">
        <v>7.3664044637146651</v>
      </c>
      <c r="O114" s="317">
        <v>31.489749153683938</v>
      </c>
      <c r="P114" s="318">
        <v>4485.7930085823245</v>
      </c>
      <c r="Q114" s="317" t="s">
        <v>31</v>
      </c>
      <c r="R114" s="318">
        <v>4200.6735463661425</v>
      </c>
      <c r="S114" s="317">
        <v>5.6954963764229189</v>
      </c>
      <c r="T114" s="790"/>
      <c r="U114" s="49"/>
      <c r="V114" s="49"/>
      <c r="W114" s="49"/>
      <c r="X114" s="44">
        <v>4750</v>
      </c>
      <c r="Y114" s="44" t="s">
        <v>68</v>
      </c>
      <c r="Z114" s="51">
        <v>4450</v>
      </c>
      <c r="AA114" s="49"/>
      <c r="AB114" s="77"/>
    </row>
    <row r="115" spans="1:28" ht="22.5" customHeight="1">
      <c r="A115" s="353">
        <v>66</v>
      </c>
      <c r="B115" s="505" t="s">
        <v>428</v>
      </c>
      <c r="C115" s="179">
        <v>53</v>
      </c>
      <c r="D115" s="158" t="s">
        <v>81</v>
      </c>
      <c r="E115" s="158"/>
      <c r="F115" s="179" t="s">
        <v>68</v>
      </c>
      <c r="G115" s="158">
        <v>59</v>
      </c>
      <c r="H115" s="158">
        <v>151000333</v>
      </c>
      <c r="I115" s="506" t="s">
        <v>428</v>
      </c>
      <c r="J115" s="791">
        <v>3817.48</v>
      </c>
      <c r="K115" s="792">
        <v>3787.73</v>
      </c>
      <c r="L115" s="793"/>
      <c r="M115" s="317">
        <v>13.061900840137584</v>
      </c>
      <c r="N115" s="317">
        <v>7.3664044637146651</v>
      </c>
      <c r="O115" s="317">
        <v>31.489749153683938</v>
      </c>
      <c r="P115" s="318">
        <v>4485.7930085823245</v>
      </c>
      <c r="Q115" s="317" t="s">
        <v>31</v>
      </c>
      <c r="R115" s="318">
        <v>4200.6735463661425</v>
      </c>
      <c r="S115" s="317">
        <v>5.6954963764229189</v>
      </c>
      <c r="T115" s="790"/>
      <c r="U115" s="49"/>
      <c r="V115" s="49"/>
      <c r="W115" s="49"/>
      <c r="X115" s="44">
        <v>4750</v>
      </c>
      <c r="Y115" s="44" t="s">
        <v>68</v>
      </c>
      <c r="Z115" s="51">
        <v>4450</v>
      </c>
      <c r="AA115" s="49"/>
      <c r="AB115" s="77"/>
    </row>
    <row r="116" spans="1:28" ht="22.5" customHeight="1">
      <c r="A116" s="353"/>
      <c r="B116" s="505"/>
      <c r="C116" s="179"/>
      <c r="D116" s="158"/>
      <c r="E116" s="158"/>
      <c r="F116" s="179"/>
      <c r="G116" s="158"/>
      <c r="H116" s="158"/>
      <c r="I116" s="506"/>
      <c r="J116" s="788">
        <f>SUM(J110:J115)</f>
        <v>20976.95</v>
      </c>
      <c r="K116" s="512">
        <f>SUM(K110:K115)</f>
        <v>20793.38</v>
      </c>
      <c r="L116" s="789"/>
      <c r="M116" s="379">
        <f>SUMPRODUCT(M110:M115,$K110:$K115)/$K116</f>
        <v>13.069484715365123</v>
      </c>
      <c r="N116" s="379">
        <f t="shared" ref="N116:S116" si="11">SUMPRODUCT(N110:N115,$K110:$K115)/$K116</f>
        <v>7.4347136960077647</v>
      </c>
      <c r="O116" s="379">
        <f t="shared" si="11"/>
        <v>31.679173779956965</v>
      </c>
      <c r="P116" s="378">
        <f t="shared" si="11"/>
        <v>4455.6587898407779</v>
      </c>
      <c r="Q116" s="378" t="s">
        <v>31</v>
      </c>
      <c r="R116" s="378">
        <f t="shared" si="11"/>
        <v>4175.6356486852974</v>
      </c>
      <c r="S116" s="379">
        <f t="shared" si="11"/>
        <v>5.6347710193573617</v>
      </c>
      <c r="T116" s="800"/>
      <c r="U116" s="49"/>
      <c r="V116" s="49"/>
      <c r="W116" s="49"/>
      <c r="X116" s="56">
        <f>SUMPRODUCT(X110:X115,$J110:$J115)/$J116</f>
        <v>4743.5931019523805</v>
      </c>
      <c r="Y116" s="56" t="s">
        <v>34</v>
      </c>
      <c r="Z116" s="56">
        <f t="shared" ref="Z116" si="12">SUMPRODUCT(Z110:Z115,$J110:$J115)/$J116</f>
        <v>4419.6334364950271</v>
      </c>
      <c r="AA116" s="49"/>
      <c r="AB116" s="77"/>
    </row>
    <row r="117" spans="1:28" ht="26.25" customHeight="1">
      <c r="A117" s="353"/>
      <c r="B117" s="505"/>
      <c r="C117" s="179"/>
      <c r="D117" s="158"/>
      <c r="E117" s="158"/>
      <c r="F117" s="179"/>
      <c r="G117" s="158"/>
      <c r="H117" s="158"/>
      <c r="I117" s="506"/>
      <c r="J117" s="791"/>
      <c r="K117" s="792"/>
      <c r="L117" s="793"/>
      <c r="M117" s="317"/>
      <c r="N117" s="317"/>
      <c r="O117" s="317"/>
      <c r="P117" s="318"/>
      <c r="Q117" s="317"/>
      <c r="R117" s="318"/>
      <c r="S117" s="317"/>
      <c r="T117" s="790"/>
      <c r="U117" s="49"/>
      <c r="V117" s="49"/>
      <c r="W117" s="49"/>
      <c r="X117" s="44"/>
      <c r="Y117" s="44"/>
      <c r="Z117" s="51"/>
      <c r="AA117" s="49"/>
      <c r="AB117" s="77"/>
    </row>
    <row r="118" spans="1:28" ht="26.25" customHeight="1">
      <c r="A118" s="353"/>
      <c r="B118" s="505"/>
      <c r="C118" s="179"/>
      <c r="D118" s="158"/>
      <c r="E118" s="158"/>
      <c r="F118" s="179"/>
      <c r="G118" s="158"/>
      <c r="H118" s="158"/>
      <c r="I118" s="506"/>
      <c r="J118" s="791"/>
      <c r="K118" s="792"/>
      <c r="L118" s="793"/>
      <c r="M118" s="317"/>
      <c r="N118" s="317"/>
      <c r="O118" s="317"/>
      <c r="P118" s="318"/>
      <c r="Q118" s="317"/>
      <c r="R118" s="318"/>
      <c r="S118" s="317"/>
      <c r="T118" s="790"/>
      <c r="U118" s="49"/>
      <c r="V118" s="49"/>
      <c r="W118" s="49"/>
      <c r="X118" s="44"/>
      <c r="Y118" s="44"/>
      <c r="Z118" s="51"/>
      <c r="AA118" s="49"/>
      <c r="AB118" s="77"/>
    </row>
    <row r="119" spans="1:28" ht="26.25" customHeight="1">
      <c r="A119" s="353">
        <v>40</v>
      </c>
      <c r="B119" s="505" t="s">
        <v>465</v>
      </c>
      <c r="C119" s="179">
        <v>32</v>
      </c>
      <c r="D119" s="158" t="s">
        <v>97</v>
      </c>
      <c r="E119" s="158" t="s">
        <v>213</v>
      </c>
      <c r="F119" s="179" t="s">
        <v>34</v>
      </c>
      <c r="G119" s="158">
        <v>57</v>
      </c>
      <c r="H119" s="158">
        <v>161004334</v>
      </c>
      <c r="I119" s="506" t="s">
        <v>448</v>
      </c>
      <c r="J119" s="788">
        <v>3996.58</v>
      </c>
      <c r="K119" s="512">
        <v>3965.03</v>
      </c>
      <c r="L119" s="789"/>
      <c r="M119" s="317">
        <v>12.34</v>
      </c>
      <c r="N119" s="317">
        <v>6.64</v>
      </c>
      <c r="O119" s="317">
        <v>40.82</v>
      </c>
      <c r="P119" s="378">
        <v>3733</v>
      </c>
      <c r="Q119" s="379" t="s">
        <v>37</v>
      </c>
      <c r="R119" s="378">
        <v>3505.0854755784057</v>
      </c>
      <c r="S119" s="317">
        <v>5.7</v>
      </c>
      <c r="T119" s="790"/>
      <c r="U119" s="49"/>
      <c r="V119" s="49"/>
      <c r="W119" s="49"/>
      <c r="X119" s="56">
        <v>4150</v>
      </c>
      <c r="Y119" s="56" t="s">
        <v>34</v>
      </c>
      <c r="Z119" s="58">
        <v>3850</v>
      </c>
      <c r="AA119" s="49"/>
      <c r="AB119" s="77"/>
    </row>
    <row r="120" spans="1:28" ht="26.25" customHeight="1">
      <c r="A120" s="415"/>
      <c r="B120" s="805"/>
      <c r="C120" s="240"/>
      <c r="D120" s="203"/>
      <c r="E120" s="806"/>
      <c r="F120" s="807"/>
      <c r="G120" s="203"/>
      <c r="H120" s="213"/>
      <c r="I120" s="542"/>
      <c r="J120" s="808"/>
      <c r="K120" s="809"/>
      <c r="L120" s="810"/>
      <c r="M120" s="426"/>
      <c r="N120" s="426"/>
      <c r="O120" s="426"/>
      <c r="P120" s="427"/>
      <c r="Q120" s="426"/>
      <c r="R120" s="427"/>
      <c r="S120" s="426"/>
      <c r="T120" s="790"/>
      <c r="U120" s="49"/>
      <c r="V120" s="49"/>
      <c r="W120" s="49"/>
      <c r="X120" s="44"/>
      <c r="Y120" s="44"/>
      <c r="Z120" s="51"/>
      <c r="AA120" s="49"/>
      <c r="AB120" s="77"/>
    </row>
    <row r="121" spans="1:28" ht="26.25" customHeight="1">
      <c r="A121" s="415"/>
      <c r="B121" s="805"/>
      <c r="C121" s="240"/>
      <c r="D121" s="203"/>
      <c r="E121" s="806"/>
      <c r="F121" s="807"/>
      <c r="G121" s="203"/>
      <c r="H121" s="213"/>
      <c r="I121" s="542"/>
      <c r="J121" s="808"/>
      <c r="K121" s="809"/>
      <c r="L121" s="810"/>
      <c r="M121" s="426"/>
      <c r="N121" s="426"/>
      <c r="O121" s="426"/>
      <c r="P121" s="427"/>
      <c r="Q121" s="426"/>
      <c r="R121" s="427"/>
      <c r="S121" s="426"/>
      <c r="T121" s="790"/>
      <c r="U121" s="49"/>
      <c r="V121" s="49"/>
      <c r="W121" s="49"/>
      <c r="X121" s="44"/>
      <c r="Y121" s="44"/>
      <c r="Z121" s="51"/>
      <c r="AA121" s="49"/>
      <c r="AB121" s="77"/>
    </row>
    <row r="122" spans="1:28" ht="26.25" customHeight="1">
      <c r="L122" s="77"/>
      <c r="T122" s="77"/>
      <c r="AB122" s="77"/>
    </row>
    <row r="123" spans="1:28" ht="26.25" customHeight="1">
      <c r="A123" s="19" t="s">
        <v>4</v>
      </c>
      <c r="B123" s="20" t="s">
        <v>5</v>
      </c>
      <c r="C123" s="20" t="s">
        <v>6</v>
      </c>
      <c r="D123" s="20" t="s">
        <v>7</v>
      </c>
      <c r="E123" s="89"/>
      <c r="F123" s="21" t="s">
        <v>8</v>
      </c>
      <c r="G123" s="20" t="s">
        <v>9</v>
      </c>
      <c r="H123" s="20" t="s">
        <v>10</v>
      </c>
      <c r="I123" s="20" t="s">
        <v>11</v>
      </c>
      <c r="J123" s="631"/>
      <c r="K123" s="631"/>
      <c r="L123" s="632"/>
      <c r="M123" s="26" t="s">
        <v>14</v>
      </c>
      <c r="N123" s="27" t="s">
        <v>415</v>
      </c>
      <c r="O123" s="27"/>
      <c r="P123" s="27"/>
      <c r="Q123" s="27"/>
      <c r="R123" s="28" t="s">
        <v>16</v>
      </c>
      <c r="S123" s="29" t="s">
        <v>17</v>
      </c>
      <c r="T123" s="98"/>
      <c r="U123" s="26" t="s">
        <v>14</v>
      </c>
      <c r="V123" s="27" t="s">
        <v>416</v>
      </c>
      <c r="W123" s="27"/>
      <c r="X123" s="27"/>
      <c r="Y123" s="27"/>
      <c r="Z123" s="28" t="s">
        <v>16</v>
      </c>
      <c r="AA123" s="29" t="s">
        <v>17</v>
      </c>
      <c r="AB123" s="77"/>
    </row>
    <row r="124" spans="1:28" ht="26.25" customHeight="1">
      <c r="A124" s="152"/>
      <c r="B124" s="278"/>
      <c r="C124" s="278"/>
      <c r="D124" s="278"/>
      <c r="E124" s="345"/>
      <c r="F124" s="279"/>
      <c r="G124" s="278"/>
      <c r="H124" s="278"/>
      <c r="I124" s="571"/>
      <c r="J124" s="576" t="s">
        <v>24</v>
      </c>
      <c r="K124" s="577" t="s">
        <v>13</v>
      </c>
      <c r="L124" s="578"/>
      <c r="M124" s="94"/>
      <c r="N124" s="346" t="s">
        <v>25</v>
      </c>
      <c r="O124" s="346" t="s">
        <v>26</v>
      </c>
      <c r="P124" s="349" t="s">
        <v>27</v>
      </c>
      <c r="Q124" s="89" t="s">
        <v>28</v>
      </c>
      <c r="R124" s="350"/>
      <c r="S124" s="97"/>
      <c r="T124" s="351"/>
      <c r="U124" s="26"/>
      <c r="V124" s="36" t="s">
        <v>25</v>
      </c>
      <c r="W124" s="36" t="s">
        <v>26</v>
      </c>
      <c r="X124" s="43" t="s">
        <v>27</v>
      </c>
      <c r="Y124" s="41" t="s">
        <v>28</v>
      </c>
      <c r="Z124" s="42"/>
      <c r="AA124" s="29"/>
      <c r="AB124" s="77"/>
    </row>
    <row r="125" spans="1:28" ht="26.25" customHeight="1">
      <c r="A125" s="353">
        <v>57</v>
      </c>
      <c r="B125" s="505" t="s">
        <v>417</v>
      </c>
      <c r="C125" s="179">
        <v>47</v>
      </c>
      <c r="D125" s="158" t="s">
        <v>103</v>
      </c>
      <c r="E125" s="158" t="s">
        <v>213</v>
      </c>
      <c r="F125" s="179" t="s">
        <v>34</v>
      </c>
      <c r="G125" s="158">
        <v>58</v>
      </c>
      <c r="H125" s="158">
        <v>161002353</v>
      </c>
      <c r="I125" s="506" t="s">
        <v>418</v>
      </c>
      <c r="J125" s="191">
        <v>4052.3</v>
      </c>
      <c r="K125" s="523">
        <v>4021.1</v>
      </c>
      <c r="L125" s="789"/>
      <c r="M125" s="317">
        <v>15.3</v>
      </c>
      <c r="N125" s="317">
        <v>6.93</v>
      </c>
      <c r="O125" s="317">
        <v>52.31</v>
      </c>
      <c r="P125" s="433">
        <v>2736</v>
      </c>
      <c r="Q125" s="434" t="s">
        <v>50</v>
      </c>
      <c r="R125" s="433">
        <v>2489.9452025357259</v>
      </c>
      <c r="S125" s="317">
        <v>8.370000000000001</v>
      </c>
      <c r="T125" s="790"/>
      <c r="U125" s="49"/>
      <c r="V125" s="49"/>
      <c r="W125" s="49"/>
      <c r="X125" s="79">
        <v>4150</v>
      </c>
      <c r="Y125" s="79" t="s">
        <v>34</v>
      </c>
      <c r="Z125" s="112">
        <v>3850</v>
      </c>
      <c r="AA125" s="49"/>
      <c r="AB125" s="77"/>
    </row>
    <row r="126" spans="1:28" ht="26.25" customHeight="1">
      <c r="A126" s="353">
        <v>3</v>
      </c>
      <c r="B126" s="513" t="s">
        <v>419</v>
      </c>
      <c r="C126" s="179">
        <v>2</v>
      </c>
      <c r="D126" s="164" t="s">
        <v>420</v>
      </c>
      <c r="E126" s="164"/>
      <c r="F126" s="179" t="s">
        <v>37</v>
      </c>
      <c r="G126" s="524">
        <v>58</v>
      </c>
      <c r="H126" s="515">
        <v>162001919</v>
      </c>
      <c r="I126" s="525" t="s">
        <v>421</v>
      </c>
      <c r="J126" s="191">
        <v>3927.2</v>
      </c>
      <c r="K126" s="517">
        <v>3896.18</v>
      </c>
      <c r="L126" s="796"/>
      <c r="M126" s="317">
        <v>13.889332492191022</v>
      </c>
      <c r="N126" s="317">
        <v>5.5375757507404568</v>
      </c>
      <c r="O126" s="317">
        <v>54.380846367897348</v>
      </c>
      <c r="P126" s="433">
        <v>2688.5208748245232</v>
      </c>
      <c r="Q126" s="434" t="s">
        <v>50</v>
      </c>
      <c r="R126" s="433">
        <v>2457.4912290272355</v>
      </c>
      <c r="S126" s="317">
        <v>8.3517567414505667</v>
      </c>
      <c r="T126" s="790"/>
      <c r="U126" s="49">
        <v>14.9</v>
      </c>
      <c r="V126" s="49">
        <v>7.44</v>
      </c>
      <c r="W126" s="49">
        <v>37.75</v>
      </c>
      <c r="X126" s="79">
        <v>3914</v>
      </c>
      <c r="Y126" s="79" t="s">
        <v>37</v>
      </c>
      <c r="Z126" s="112">
        <v>3598.5458081244592</v>
      </c>
      <c r="AA126" s="49">
        <v>7.46</v>
      </c>
      <c r="AB126" s="77"/>
    </row>
    <row r="127" spans="1:28" ht="26.25" customHeight="1">
      <c r="A127" s="353"/>
      <c r="B127" s="505"/>
      <c r="C127" s="179"/>
      <c r="D127" s="158" t="s">
        <v>65</v>
      </c>
      <c r="E127" s="158"/>
      <c r="F127" s="179" t="s">
        <v>34</v>
      </c>
      <c r="G127" s="158"/>
      <c r="H127" s="158"/>
      <c r="I127" s="506"/>
      <c r="J127" s="191">
        <v>2346.11</v>
      </c>
      <c r="K127" s="523">
        <v>2346.11</v>
      </c>
      <c r="L127" s="789"/>
      <c r="M127" s="317">
        <v>13.58</v>
      </c>
      <c r="N127" s="317">
        <v>8</v>
      </c>
      <c r="O127" s="317">
        <v>38.75</v>
      </c>
      <c r="P127" s="433">
        <v>3705</v>
      </c>
      <c r="Q127" s="434" t="s">
        <v>37</v>
      </c>
      <c r="R127" s="433">
        <v>3480.2836956521742</v>
      </c>
      <c r="S127" s="317">
        <v>5.58</v>
      </c>
      <c r="T127" s="790"/>
      <c r="U127" s="49"/>
      <c r="V127" s="49"/>
      <c r="W127" s="49"/>
      <c r="X127" s="79">
        <v>4723</v>
      </c>
      <c r="Y127" s="79" t="s">
        <v>68</v>
      </c>
      <c r="Z127" s="112">
        <v>4036.6981153116981</v>
      </c>
      <c r="AA127" s="49"/>
      <c r="AB127" s="77"/>
    </row>
    <row r="128" spans="1:28" ht="26.25" customHeight="1">
      <c r="A128" s="353">
        <v>68</v>
      </c>
      <c r="B128" s="505" t="s">
        <v>429</v>
      </c>
      <c r="C128" s="797">
        <v>54</v>
      </c>
      <c r="D128" s="797" t="s">
        <v>430</v>
      </c>
      <c r="E128" s="797" t="s">
        <v>213</v>
      </c>
      <c r="F128" s="797" t="s">
        <v>33</v>
      </c>
      <c r="G128" s="158">
        <v>58</v>
      </c>
      <c r="H128" s="158">
        <v>462001682</v>
      </c>
      <c r="I128" s="506" t="s">
        <v>431</v>
      </c>
      <c r="J128" s="191">
        <v>4052.72</v>
      </c>
      <c r="K128" s="523">
        <v>4020.69</v>
      </c>
      <c r="L128" s="789"/>
      <c r="M128" s="317">
        <v>14.41</v>
      </c>
      <c r="N128" s="317">
        <v>3.24</v>
      </c>
      <c r="O128" s="317">
        <v>37.299999999999997</v>
      </c>
      <c r="P128" s="433">
        <v>4438</v>
      </c>
      <c r="Q128" s="434" t="s">
        <v>31</v>
      </c>
      <c r="R128" s="433">
        <v>3925.6761058288548</v>
      </c>
      <c r="S128" s="317">
        <v>11.17</v>
      </c>
      <c r="T128" s="790"/>
      <c r="U128" s="49"/>
      <c r="V128" s="49"/>
      <c r="W128" s="49"/>
      <c r="X128" s="79">
        <v>3550</v>
      </c>
      <c r="Y128" s="79" t="s">
        <v>33</v>
      </c>
      <c r="Z128" s="112">
        <v>3250</v>
      </c>
      <c r="AA128" s="49"/>
      <c r="AB128" s="77"/>
    </row>
    <row r="129" spans="1:33" ht="26.25" customHeight="1">
      <c r="A129" s="353">
        <v>63</v>
      </c>
      <c r="B129" s="505" t="s">
        <v>428</v>
      </c>
      <c r="C129" s="164">
        <v>51</v>
      </c>
      <c r="D129" s="164" t="s">
        <v>432</v>
      </c>
      <c r="E129" s="164" t="s">
        <v>213</v>
      </c>
      <c r="F129" s="164" t="s">
        <v>34</v>
      </c>
      <c r="G129" s="158"/>
      <c r="H129" s="519"/>
      <c r="I129" s="506" t="s">
        <v>431</v>
      </c>
      <c r="J129" s="191">
        <v>1119.8</v>
      </c>
      <c r="K129" s="523">
        <v>1086.77</v>
      </c>
      <c r="L129" s="789"/>
      <c r="M129" s="317">
        <v>13.57</v>
      </c>
      <c r="N129" s="317">
        <v>3.37</v>
      </c>
      <c r="O129" s="317">
        <v>50.08</v>
      </c>
      <c r="P129" s="433">
        <v>3217</v>
      </c>
      <c r="Q129" s="434" t="s">
        <v>47</v>
      </c>
      <c r="R129" s="433">
        <v>2877.4222291213914</v>
      </c>
      <c r="S129" s="317">
        <v>10.199999999999999</v>
      </c>
      <c r="T129" s="790"/>
      <c r="U129" s="49"/>
      <c r="V129" s="49"/>
      <c r="W129" s="49"/>
      <c r="X129" s="79">
        <v>4150</v>
      </c>
      <c r="Y129" s="79" t="s">
        <v>34</v>
      </c>
      <c r="Z129" s="112">
        <v>3850</v>
      </c>
      <c r="AA129" s="49"/>
      <c r="AB129" s="77"/>
    </row>
    <row r="130" spans="1:33" ht="26.25" customHeight="1">
      <c r="A130" s="353"/>
      <c r="B130" s="505"/>
      <c r="C130" s="158"/>
      <c r="D130" s="164" t="s">
        <v>433</v>
      </c>
      <c r="E130" s="164"/>
      <c r="F130" s="164" t="s">
        <v>34</v>
      </c>
      <c r="G130" s="158"/>
      <c r="H130" s="519"/>
      <c r="I130" s="506"/>
      <c r="J130" s="191">
        <v>6925.85</v>
      </c>
      <c r="K130" s="523">
        <v>6896.1399999999994</v>
      </c>
      <c r="L130" s="789"/>
      <c r="M130" s="317">
        <v>14.33</v>
      </c>
      <c r="N130" s="317">
        <v>4.96</v>
      </c>
      <c r="O130" s="317">
        <v>58.21</v>
      </c>
      <c r="P130" s="433">
        <v>2398</v>
      </c>
      <c r="Q130" s="434" t="s">
        <v>54</v>
      </c>
      <c r="R130" s="433">
        <v>2161.5810185185182</v>
      </c>
      <c r="S130" s="317">
        <v>9.370000000000001</v>
      </c>
      <c r="T130" s="790"/>
      <c r="U130" s="49"/>
      <c r="V130" s="49"/>
      <c r="W130" s="49"/>
      <c r="X130" s="79">
        <v>4150</v>
      </c>
      <c r="Y130" s="79" t="s">
        <v>34</v>
      </c>
      <c r="Z130" s="112">
        <v>3850</v>
      </c>
      <c r="AA130" s="49"/>
      <c r="AB130" s="77"/>
    </row>
    <row r="131" spans="1:33" ht="31.5" customHeight="1">
      <c r="A131" s="353">
        <v>56</v>
      </c>
      <c r="B131" s="505" t="s">
        <v>418</v>
      </c>
      <c r="C131" s="797">
        <v>46</v>
      </c>
      <c r="D131" s="797" t="s">
        <v>440</v>
      </c>
      <c r="E131" s="797" t="s">
        <v>213</v>
      </c>
      <c r="F131" s="797" t="s">
        <v>47</v>
      </c>
      <c r="G131" s="158">
        <v>58</v>
      </c>
      <c r="H131" s="158">
        <v>262000269</v>
      </c>
      <c r="I131" s="506" t="s">
        <v>426</v>
      </c>
      <c r="J131" s="191">
        <v>4067.86</v>
      </c>
      <c r="K131" s="523">
        <v>4035.77</v>
      </c>
      <c r="L131" s="789"/>
      <c r="M131" s="317">
        <v>13.59</v>
      </c>
      <c r="N131" s="317">
        <v>2.13</v>
      </c>
      <c r="O131" s="317">
        <v>43.85</v>
      </c>
      <c r="P131" s="433">
        <v>3986</v>
      </c>
      <c r="Q131" s="434" t="s">
        <v>37</v>
      </c>
      <c r="R131" s="433">
        <v>3519.262899764994</v>
      </c>
      <c r="S131" s="317">
        <v>11.46</v>
      </c>
      <c r="T131" s="790"/>
      <c r="U131" s="49"/>
      <c r="V131" s="49"/>
      <c r="W131" s="49"/>
      <c r="X131" s="79">
        <v>3250</v>
      </c>
      <c r="Y131" s="79" t="s">
        <v>47</v>
      </c>
      <c r="Z131" s="112">
        <v>2950</v>
      </c>
      <c r="AA131" s="49"/>
      <c r="AB131" s="77"/>
    </row>
    <row r="132" spans="1:33" ht="26.25" customHeight="1">
      <c r="A132" s="353"/>
      <c r="B132" s="505"/>
      <c r="C132" s="798"/>
      <c r="D132" s="798" t="s">
        <v>442</v>
      </c>
      <c r="E132" s="798"/>
      <c r="F132" s="798" t="s">
        <v>33</v>
      </c>
      <c r="G132" s="158"/>
      <c r="H132" s="158"/>
      <c r="I132" s="506"/>
      <c r="J132" s="191">
        <v>22045.51</v>
      </c>
      <c r="K132" s="523">
        <v>21873.86</v>
      </c>
      <c r="L132" s="789"/>
      <c r="M132" s="317">
        <v>11.44</v>
      </c>
      <c r="N132" s="317">
        <v>3.55</v>
      </c>
      <c r="O132" s="317">
        <v>55.31</v>
      </c>
      <c r="P132" s="433">
        <v>2669</v>
      </c>
      <c r="Q132" s="434" t="s">
        <v>50</v>
      </c>
      <c r="R132" s="433">
        <v>2450.6650077760501</v>
      </c>
      <c r="S132" s="317">
        <v>7.89</v>
      </c>
      <c r="T132" s="790"/>
      <c r="U132" s="49"/>
      <c r="V132" s="49"/>
      <c r="W132" s="49"/>
      <c r="X132" s="79">
        <v>3550</v>
      </c>
      <c r="Y132" s="79" t="s">
        <v>33</v>
      </c>
      <c r="Z132" s="112">
        <v>3250</v>
      </c>
      <c r="AA132" s="49"/>
      <c r="AB132" s="77"/>
    </row>
    <row r="133" spans="1:33" ht="26.25" customHeight="1">
      <c r="A133" s="353"/>
      <c r="B133" s="505"/>
      <c r="C133" s="179"/>
      <c r="D133" s="158" t="s">
        <v>72</v>
      </c>
      <c r="E133" s="158" t="s">
        <v>213</v>
      </c>
      <c r="F133" s="179" t="s">
        <v>34</v>
      </c>
      <c r="G133" s="158"/>
      <c r="H133" s="158"/>
      <c r="I133" s="506"/>
      <c r="J133" s="191">
        <v>94098.11</v>
      </c>
      <c r="K133" s="523">
        <v>93363.189999999988</v>
      </c>
      <c r="L133" s="789"/>
      <c r="M133" s="434">
        <v>12.407091395115863</v>
      </c>
      <c r="N133" s="434">
        <v>6.8175640222859633</v>
      </c>
      <c r="O133" s="434">
        <v>42.069576224220754</v>
      </c>
      <c r="P133" s="433">
        <v>3624.3161149119524</v>
      </c>
      <c r="Q133" s="434" t="s">
        <v>33</v>
      </c>
      <c r="R133" s="433">
        <v>3376.4949506599787</v>
      </c>
      <c r="S133" s="434">
        <v>5.5895273728298989</v>
      </c>
      <c r="T133" s="800"/>
      <c r="U133" s="49"/>
      <c r="V133" s="49"/>
      <c r="W133" s="49"/>
      <c r="X133" s="79">
        <v>4244.4451308320649</v>
      </c>
      <c r="Y133" s="79" t="s">
        <v>34</v>
      </c>
      <c r="Z133" s="79">
        <v>3956.1671049843153</v>
      </c>
      <c r="AA133" s="49"/>
      <c r="AB133" s="77"/>
    </row>
    <row r="134" spans="1:33" ht="26.25" customHeight="1">
      <c r="A134" s="353"/>
      <c r="B134" s="505"/>
      <c r="C134" s="179"/>
      <c r="D134" s="158" t="s">
        <v>132</v>
      </c>
      <c r="E134" s="158"/>
      <c r="F134" s="158" t="s">
        <v>34</v>
      </c>
      <c r="G134" s="158"/>
      <c r="H134" s="158"/>
      <c r="I134" s="506"/>
      <c r="J134" s="191">
        <v>20435.219999999998</v>
      </c>
      <c r="K134" s="523">
        <v>20254.07</v>
      </c>
      <c r="L134" s="789"/>
      <c r="M134" s="434">
        <v>13.420991558066932</v>
      </c>
      <c r="N134" s="434">
        <v>9.2481342640106785</v>
      </c>
      <c r="O134" s="434">
        <v>33.057692780039112</v>
      </c>
      <c r="P134" s="433">
        <v>4049.7623164939978</v>
      </c>
      <c r="Q134" s="434" t="s">
        <v>34</v>
      </c>
      <c r="R134" s="433">
        <v>3860.6693108397581</v>
      </c>
      <c r="S134" s="434">
        <v>4.1728572940562509</v>
      </c>
      <c r="T134" s="800"/>
      <c r="U134" s="49"/>
      <c r="V134" s="49"/>
      <c r="W134" s="49"/>
      <c r="X134" s="79">
        <v>4159.3945452997332</v>
      </c>
      <c r="Y134" s="79" t="s">
        <v>34</v>
      </c>
      <c r="Z134" s="79">
        <v>3852.7577168524926</v>
      </c>
      <c r="AA134" s="49"/>
      <c r="AB134" s="77"/>
      <c r="AD134" s="334"/>
      <c r="AE134" s="334"/>
      <c r="AF134" s="334"/>
      <c r="AG134" s="811"/>
    </row>
    <row r="135" spans="1:33" ht="26.25" customHeight="1">
      <c r="A135" s="353"/>
      <c r="B135" s="505"/>
      <c r="C135" s="179"/>
      <c r="D135" s="158" t="s">
        <v>378</v>
      </c>
      <c r="E135" s="158"/>
      <c r="F135" s="158" t="s">
        <v>34</v>
      </c>
      <c r="G135" s="158"/>
      <c r="H135" s="158"/>
      <c r="I135" s="506"/>
      <c r="J135" s="191">
        <v>2753.2</v>
      </c>
      <c r="K135" s="523">
        <v>2753.2</v>
      </c>
      <c r="L135" s="789"/>
      <c r="M135" s="434">
        <v>13.72</v>
      </c>
      <c r="N135" s="434">
        <v>9.35</v>
      </c>
      <c r="O135" s="434">
        <v>30.26</v>
      </c>
      <c r="P135" s="433">
        <v>4259</v>
      </c>
      <c r="Q135" s="434" t="s">
        <v>34</v>
      </c>
      <c r="R135" s="433">
        <v>4053.6847214561499</v>
      </c>
      <c r="S135" s="434">
        <v>4.370000000000001</v>
      </c>
      <c r="T135" s="800"/>
      <c r="U135" s="49"/>
      <c r="V135" s="49"/>
      <c r="W135" s="49"/>
      <c r="X135" s="79">
        <v>4334</v>
      </c>
      <c r="Y135" s="79" t="s">
        <v>31</v>
      </c>
      <c r="Z135" s="112">
        <v>3845.8507067137807</v>
      </c>
      <c r="AA135" s="49"/>
      <c r="AB135" s="77"/>
      <c r="AD135" s="334"/>
      <c r="AE135" s="334"/>
      <c r="AF135" s="334"/>
      <c r="AG135" s="811"/>
    </row>
    <row r="136" spans="1:33" ht="26.25" customHeight="1">
      <c r="A136" s="353">
        <v>31</v>
      </c>
      <c r="B136" s="505" t="s">
        <v>463</v>
      </c>
      <c r="C136" s="801">
        <v>24</v>
      </c>
      <c r="D136" s="801" t="s">
        <v>472</v>
      </c>
      <c r="E136" s="801"/>
      <c r="F136" s="801" t="s">
        <v>34</v>
      </c>
      <c r="G136" s="158">
        <v>57</v>
      </c>
      <c r="H136" s="158">
        <v>162000486</v>
      </c>
      <c r="I136" s="506" t="s">
        <v>425</v>
      </c>
      <c r="J136" s="191">
        <v>3714.89</v>
      </c>
      <c r="K136" s="523">
        <v>3525.95</v>
      </c>
      <c r="L136" s="793"/>
      <c r="M136" s="434">
        <v>13.22</v>
      </c>
      <c r="N136" s="434">
        <v>3.14</v>
      </c>
      <c r="O136" s="434">
        <v>39.24</v>
      </c>
      <c r="P136" s="433">
        <v>4280</v>
      </c>
      <c r="Q136" s="434" t="s">
        <v>34</v>
      </c>
      <c r="R136" s="433">
        <v>3834.5901300846581</v>
      </c>
      <c r="S136" s="434">
        <v>10.08</v>
      </c>
      <c r="T136" s="800"/>
      <c r="U136" s="49"/>
      <c r="V136" s="49"/>
      <c r="W136" s="49"/>
      <c r="X136" s="79">
        <v>4150</v>
      </c>
      <c r="Y136" s="79" t="s">
        <v>34</v>
      </c>
      <c r="Z136" s="112">
        <v>3850</v>
      </c>
      <c r="AA136" s="49"/>
      <c r="AB136" s="77"/>
      <c r="AD136" s="334"/>
      <c r="AE136" s="334"/>
      <c r="AF136" s="334"/>
      <c r="AG136" s="811"/>
    </row>
    <row r="137" spans="1:33" ht="26.25" customHeight="1">
      <c r="A137" s="353"/>
      <c r="B137" s="505"/>
      <c r="C137" s="158"/>
      <c r="D137" s="158" t="s">
        <v>474</v>
      </c>
      <c r="E137" s="158" t="s">
        <v>213</v>
      </c>
      <c r="F137" s="158" t="s">
        <v>34</v>
      </c>
      <c r="G137" s="158"/>
      <c r="H137" s="158"/>
      <c r="I137" s="506"/>
      <c r="J137" s="191">
        <v>8117.8600000000006</v>
      </c>
      <c r="K137" s="523">
        <v>8054.18</v>
      </c>
      <c r="L137" s="789"/>
      <c r="M137" s="434">
        <v>14.34</v>
      </c>
      <c r="N137" s="434">
        <v>9.51</v>
      </c>
      <c r="O137" s="434">
        <v>33.950000000000003</v>
      </c>
      <c r="P137" s="433">
        <v>3959</v>
      </c>
      <c r="Q137" s="434" t="s">
        <v>37</v>
      </c>
      <c r="R137" s="433">
        <v>3747.6841639960217</v>
      </c>
      <c r="S137" s="434">
        <v>4.83</v>
      </c>
      <c r="T137" s="800"/>
      <c r="U137" s="49"/>
      <c r="V137" s="49"/>
      <c r="W137" s="49"/>
      <c r="X137" s="79">
        <v>4263.2329530196384</v>
      </c>
      <c r="Y137" s="79" t="s">
        <v>34</v>
      </c>
      <c r="Z137" s="79">
        <v>3942.3506526139195</v>
      </c>
      <c r="AA137" s="49"/>
      <c r="AB137" s="77"/>
      <c r="AD137" s="334"/>
      <c r="AE137" s="334"/>
      <c r="AF137" s="334"/>
      <c r="AG137" s="811"/>
    </row>
    <row r="138" spans="1:33" ht="26.25" customHeight="1">
      <c r="A138" s="353"/>
      <c r="B138" s="505"/>
      <c r="C138" s="158"/>
      <c r="D138" s="158" t="s">
        <v>475</v>
      </c>
      <c r="E138" s="158" t="s">
        <v>213</v>
      </c>
      <c r="F138" s="158" t="s">
        <v>34</v>
      </c>
      <c r="G138" s="158"/>
      <c r="H138" s="158"/>
      <c r="I138" s="506"/>
      <c r="J138" s="191">
        <v>16270.24</v>
      </c>
      <c r="K138" s="523">
        <v>16143.7</v>
      </c>
      <c r="L138" s="789"/>
      <c r="M138" s="434">
        <v>12.84796385334341</v>
      </c>
      <c r="N138" s="434">
        <v>2.9975884710444323</v>
      </c>
      <c r="O138" s="434">
        <v>45.924415380501074</v>
      </c>
      <c r="P138" s="433">
        <v>3672.3060321316807</v>
      </c>
      <c r="Q138" s="433" t="s">
        <v>33</v>
      </c>
      <c r="R138" s="433">
        <v>3297.7176515328865</v>
      </c>
      <c r="S138" s="434">
        <v>9.8503753822989779</v>
      </c>
      <c r="T138" s="800"/>
      <c r="U138" s="49"/>
      <c r="V138" s="49"/>
      <c r="W138" s="49"/>
      <c r="X138" s="79">
        <v>4150</v>
      </c>
      <c r="Y138" s="79" t="s">
        <v>34</v>
      </c>
      <c r="Z138" s="112">
        <v>3850</v>
      </c>
      <c r="AA138" s="49"/>
      <c r="AB138" s="77"/>
      <c r="AD138" s="334"/>
      <c r="AE138" s="334"/>
      <c r="AF138" s="334"/>
      <c r="AG138" s="811"/>
    </row>
    <row r="139" spans="1:33" ht="26.25" customHeight="1">
      <c r="A139" s="353"/>
      <c r="B139" s="505"/>
      <c r="C139" s="179"/>
      <c r="D139" s="158" t="s">
        <v>81</v>
      </c>
      <c r="E139" s="158"/>
      <c r="F139" s="179" t="s">
        <v>68</v>
      </c>
      <c r="G139" s="158"/>
      <c r="H139" s="158"/>
      <c r="I139" s="506"/>
      <c r="J139" s="191">
        <v>20976.95</v>
      </c>
      <c r="K139" s="523">
        <v>20793.38</v>
      </c>
      <c r="L139" s="789"/>
      <c r="M139" s="434">
        <v>13.069484715365123</v>
      </c>
      <c r="N139" s="434">
        <v>7.4347136960077647</v>
      </c>
      <c r="O139" s="434">
        <v>31.679173779956965</v>
      </c>
      <c r="P139" s="433">
        <v>4455.6587898407779</v>
      </c>
      <c r="Q139" s="433" t="s">
        <v>31</v>
      </c>
      <c r="R139" s="433">
        <v>4175.6356486852974</v>
      </c>
      <c r="S139" s="434">
        <v>5.6347710193573617</v>
      </c>
      <c r="T139" s="800"/>
      <c r="U139" s="49"/>
      <c r="V139" s="49"/>
      <c r="W139" s="49"/>
      <c r="X139" s="79">
        <v>4743.5931019523805</v>
      </c>
      <c r="Y139" s="79" t="s">
        <v>34</v>
      </c>
      <c r="Z139" s="79">
        <v>4419.6334364950271</v>
      </c>
      <c r="AA139" s="49"/>
      <c r="AB139" s="77"/>
      <c r="AD139" s="334"/>
      <c r="AE139" s="334"/>
      <c r="AF139" s="334"/>
      <c r="AG139" s="811"/>
    </row>
    <row r="140" spans="1:33" ht="26.25" customHeight="1">
      <c r="A140" s="353">
        <v>40</v>
      </c>
      <c r="B140" s="505" t="s">
        <v>465</v>
      </c>
      <c r="C140" s="179">
        <v>32</v>
      </c>
      <c r="D140" s="158" t="s">
        <v>97</v>
      </c>
      <c r="E140" s="158" t="s">
        <v>213</v>
      </c>
      <c r="F140" s="179" t="s">
        <v>34</v>
      </c>
      <c r="G140" s="158">
        <v>57</v>
      </c>
      <c r="H140" s="158">
        <v>161004334</v>
      </c>
      <c r="I140" s="506" t="s">
        <v>448</v>
      </c>
      <c r="J140" s="191">
        <v>3996.58</v>
      </c>
      <c r="K140" s="523">
        <v>3965.03</v>
      </c>
      <c r="L140" s="812"/>
      <c r="M140" s="446">
        <v>12.34</v>
      </c>
      <c r="N140" s="446">
        <v>6.64</v>
      </c>
      <c r="O140" s="446">
        <v>40.82</v>
      </c>
      <c r="P140" s="650">
        <v>3733</v>
      </c>
      <c r="Q140" s="813" t="s">
        <v>37</v>
      </c>
      <c r="R140" s="650">
        <v>3505.0854755784057</v>
      </c>
      <c r="S140" s="446">
        <v>5.7</v>
      </c>
      <c r="T140" s="790"/>
      <c r="U140" s="49"/>
      <c r="V140" s="49"/>
      <c r="W140" s="49"/>
      <c r="X140" s="79">
        <v>4150</v>
      </c>
      <c r="Y140" s="79" t="s">
        <v>34</v>
      </c>
      <c r="Z140" s="112">
        <v>3850</v>
      </c>
      <c r="AA140" s="49"/>
      <c r="AB140" s="77"/>
      <c r="AD140" s="334"/>
      <c r="AE140" s="334"/>
      <c r="AF140" s="334"/>
      <c r="AG140" s="811"/>
    </row>
    <row r="141" spans="1:33" ht="26.25" customHeight="1">
      <c r="A141" s="415"/>
      <c r="B141" s="805"/>
      <c r="C141" s="240"/>
      <c r="D141" s="203"/>
      <c r="E141" s="806"/>
      <c r="F141" s="807"/>
      <c r="G141" s="203"/>
      <c r="H141" s="213"/>
      <c r="I141" s="542"/>
      <c r="J141" s="814">
        <f>SUM(J125:J140)</f>
        <v>218900.4</v>
      </c>
      <c r="K141" s="555">
        <f>SUM(K125:K140)</f>
        <v>217029.32000000004</v>
      </c>
      <c r="L141" s="815"/>
      <c r="M141" s="558"/>
      <c r="N141" s="558"/>
      <c r="O141" s="558"/>
      <c r="P141" s="378">
        <f>SUMPRODUCT(P125:P140,$K125:$K140)/$K141</f>
        <v>3632.4743687567898</v>
      </c>
      <c r="Q141" s="378" t="s">
        <v>33</v>
      </c>
      <c r="R141" s="378">
        <f t="shared" ref="R141" si="13">SUMPRODUCT(R125:R140,$K125:$K140)/$K141</f>
        <v>3371.1542815461771</v>
      </c>
      <c r="S141" s="558"/>
      <c r="T141" s="790"/>
      <c r="U141" s="61"/>
      <c r="V141" s="61"/>
      <c r="W141" s="61"/>
      <c r="X141" s="56">
        <f>SUMPRODUCT(X125:X140,$J125:$J140)/$J141</f>
        <v>4168.5205171849857</v>
      </c>
      <c r="Y141" s="56" t="s">
        <v>34</v>
      </c>
      <c r="Z141" s="56">
        <f t="shared" ref="Z141" si="14">SUMPRODUCT(Z125:Z140,$J125:$J140)/$J141</f>
        <v>3863.085439026112</v>
      </c>
      <c r="AA141" s="61"/>
      <c r="AB141" s="77"/>
      <c r="AD141" s="334"/>
      <c r="AE141" s="334"/>
      <c r="AF141" s="334"/>
      <c r="AG141" s="811"/>
    </row>
    <row r="142" spans="1:33" ht="15" customHeight="1"/>
    <row r="143" spans="1:33" ht="15" customHeight="1"/>
    <row r="144" spans="1:33" ht="15" customHeight="1">
      <c r="K144" s="334"/>
      <c r="L144" s="334"/>
      <c r="P144" s="334"/>
      <c r="Q144" s="334"/>
      <c r="R144" s="811"/>
    </row>
    <row r="145" spans="11:18" ht="15" customHeight="1">
      <c r="K145" s="334"/>
      <c r="L145" s="334"/>
      <c r="P145" s="334"/>
      <c r="Q145" s="334"/>
      <c r="R145" s="811"/>
    </row>
    <row r="146" spans="11:18" ht="15" customHeight="1">
      <c r="K146" s="334"/>
      <c r="L146" s="334"/>
      <c r="P146" s="811"/>
      <c r="Q146" s="811"/>
      <c r="R146" s="811"/>
    </row>
  </sheetData>
  <mergeCells count="37">
    <mergeCell ref="S123:S124"/>
    <mergeCell ref="U123:U124"/>
    <mergeCell ref="V123:Y123"/>
    <mergeCell ref="Z123:Z124"/>
    <mergeCell ref="AA123:AA124"/>
    <mergeCell ref="H123:H124"/>
    <mergeCell ref="I123:I124"/>
    <mergeCell ref="J123:K123"/>
    <mergeCell ref="M123:M124"/>
    <mergeCell ref="N123:Q123"/>
    <mergeCell ref="R123:R124"/>
    <mergeCell ref="U4:U5"/>
    <mergeCell ref="V4:Y4"/>
    <mergeCell ref="Z4:Z5"/>
    <mergeCell ref="AA4:AA5"/>
    <mergeCell ref="A123:A124"/>
    <mergeCell ref="B123:B124"/>
    <mergeCell ref="C123:C124"/>
    <mergeCell ref="D123:D124"/>
    <mergeCell ref="F123:F124"/>
    <mergeCell ref="G123:G124"/>
    <mergeCell ref="I4:I5"/>
    <mergeCell ref="J4:K4"/>
    <mergeCell ref="M4:M5"/>
    <mergeCell ref="N4:Q4"/>
    <mergeCell ref="R4:R5"/>
    <mergeCell ref="S4:S5"/>
    <mergeCell ref="A1:AA1"/>
    <mergeCell ref="A2:AA2"/>
    <mergeCell ref="A3:AA3"/>
    <mergeCell ref="A4:A5"/>
    <mergeCell ref="B4:B5"/>
    <mergeCell ref="C4:C5"/>
    <mergeCell ref="D4:D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8842-9A0A-4760-81DA-7F9CBED6A342}">
  <dimension ref="A1:AA27"/>
  <sheetViews>
    <sheetView topLeftCell="A4" zoomScale="40" zoomScaleNormal="40" workbookViewId="0">
      <selection activeCell="W24" sqref="W24"/>
    </sheetView>
  </sheetViews>
  <sheetFormatPr defaultRowHeight="14.4"/>
  <cols>
    <col min="1" max="1" width="9.6640625" customWidth="1"/>
    <col min="2" max="2" width="44.109375" customWidth="1"/>
    <col min="3" max="3" width="10.6640625" customWidth="1"/>
    <col min="4" max="4" width="8.88671875" customWidth="1"/>
    <col min="5" max="5" width="35.109375" hidden="1" customWidth="1"/>
    <col min="6" max="6" width="20.6640625" hidden="1" customWidth="1"/>
    <col min="7" max="7" width="21.5546875" hidden="1" customWidth="1"/>
    <col min="8" max="9" width="21.5546875" customWidth="1"/>
    <col min="10" max="10" width="20.109375" customWidth="1"/>
    <col min="11" max="11" width="7.33203125" customWidth="1"/>
    <col min="12" max="18" width="12.33203125" customWidth="1"/>
    <col min="19" max="19" width="7.33203125" customWidth="1"/>
    <col min="20" max="26" width="12.6640625" customWidth="1"/>
    <col min="27" max="27" width="5.88671875" customWidth="1"/>
  </cols>
  <sheetData>
    <row r="1" spans="1:27" ht="35.4" customHeight="1">
      <c r="A1" s="87" t="s">
        <v>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88"/>
      <c r="AA1" s="77"/>
    </row>
    <row r="2" spans="1:27" ht="35.4" customHeight="1">
      <c r="A2" s="87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88"/>
      <c r="AA2" s="77"/>
    </row>
    <row r="3" spans="1:27" ht="35.4" customHeight="1">
      <c r="A3" s="87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88"/>
      <c r="AA3" s="77"/>
    </row>
    <row r="4" spans="1:27" ht="70.2" customHeight="1">
      <c r="A4" s="20" t="s">
        <v>6</v>
      </c>
      <c r="B4" s="20" t="s">
        <v>7</v>
      </c>
      <c r="C4" s="21" t="s">
        <v>8</v>
      </c>
      <c r="D4" s="20" t="s">
        <v>9</v>
      </c>
      <c r="E4" s="89" t="s">
        <v>10</v>
      </c>
      <c r="F4" s="89" t="s">
        <v>11</v>
      </c>
      <c r="G4" s="90" t="s">
        <v>12</v>
      </c>
      <c r="H4" s="91" t="s">
        <v>24</v>
      </c>
      <c r="I4" s="92" t="s">
        <v>13</v>
      </c>
      <c r="J4" s="20" t="s">
        <v>13</v>
      </c>
      <c r="K4" s="93"/>
      <c r="L4" s="94" t="s">
        <v>14</v>
      </c>
      <c r="M4" s="22" t="s">
        <v>85</v>
      </c>
      <c r="N4" s="23"/>
      <c r="O4" s="23"/>
      <c r="P4" s="95"/>
      <c r="Q4" s="96" t="s">
        <v>16</v>
      </c>
      <c r="R4" s="97" t="s">
        <v>17</v>
      </c>
      <c r="S4" s="98"/>
      <c r="T4" s="94" t="s">
        <v>14</v>
      </c>
      <c r="U4" s="22" t="s">
        <v>86</v>
      </c>
      <c r="V4" s="23"/>
      <c r="W4" s="23"/>
      <c r="X4" s="95"/>
      <c r="Y4" s="96" t="s">
        <v>16</v>
      </c>
      <c r="Z4" s="97" t="s">
        <v>17</v>
      </c>
      <c r="AA4" s="77"/>
    </row>
    <row r="5" spans="1:27" ht="87.6" customHeight="1">
      <c r="A5" s="34"/>
      <c r="B5" s="34"/>
      <c r="C5" s="35"/>
      <c r="D5" s="34"/>
      <c r="E5" s="99"/>
      <c r="F5" s="99"/>
      <c r="G5" s="100" t="s">
        <v>23</v>
      </c>
      <c r="H5" s="101"/>
      <c r="I5" s="102"/>
      <c r="J5" s="34"/>
      <c r="K5" s="103"/>
      <c r="L5" s="104"/>
      <c r="M5" s="36" t="s">
        <v>25</v>
      </c>
      <c r="N5" s="36" t="s">
        <v>26</v>
      </c>
      <c r="O5" s="40" t="s">
        <v>27</v>
      </c>
      <c r="P5" s="41" t="s">
        <v>28</v>
      </c>
      <c r="Q5" s="105"/>
      <c r="R5" s="106"/>
      <c r="S5" s="98"/>
      <c r="T5" s="104"/>
      <c r="U5" s="36" t="s">
        <v>25</v>
      </c>
      <c r="V5" s="36" t="s">
        <v>26</v>
      </c>
      <c r="W5" s="43" t="s">
        <v>27</v>
      </c>
      <c r="X5" s="41" t="s">
        <v>28</v>
      </c>
      <c r="Y5" s="105"/>
      <c r="Z5" s="106"/>
      <c r="AA5" s="77"/>
    </row>
    <row r="6" spans="1:27" ht="43.95" customHeight="1">
      <c r="A6" s="53">
        <v>1</v>
      </c>
      <c r="B6" s="80" t="s">
        <v>87</v>
      </c>
      <c r="C6" s="43" t="s">
        <v>31</v>
      </c>
      <c r="D6" s="107"/>
      <c r="E6" s="59"/>
      <c r="F6" s="59"/>
      <c r="G6" s="108"/>
      <c r="H6" s="109">
        <v>7928.54</v>
      </c>
      <c r="I6" s="109">
        <v>7866.25</v>
      </c>
      <c r="J6" s="108"/>
      <c r="K6" s="110"/>
      <c r="L6" s="111">
        <v>10.848382647385984</v>
      </c>
      <c r="M6" s="111">
        <v>6.3021548387096784</v>
      </c>
      <c r="N6" s="111">
        <v>46.207344605116795</v>
      </c>
      <c r="O6" s="112">
        <v>3323.8436929922141</v>
      </c>
      <c r="P6" s="79" t="s">
        <v>47</v>
      </c>
      <c r="Q6" s="112">
        <v>3163.2873187181426</v>
      </c>
      <c r="R6" s="111">
        <v>4.5462278086763064</v>
      </c>
      <c r="S6" s="113"/>
      <c r="T6" s="111">
        <v>13.01901598528859</v>
      </c>
      <c r="U6" s="111">
        <v>5.8815816531164629</v>
      </c>
      <c r="V6" s="111">
        <v>40.502300675786465</v>
      </c>
      <c r="W6" s="112">
        <v>3838.7043314405933</v>
      </c>
      <c r="X6" s="79" t="s">
        <v>37</v>
      </c>
      <c r="Y6" s="112">
        <v>3548.9248927790841</v>
      </c>
      <c r="Z6" s="111">
        <v>7.1374343321721279</v>
      </c>
      <c r="AA6" s="77"/>
    </row>
    <row r="7" spans="1:27" ht="43.95" customHeight="1">
      <c r="A7" s="53">
        <v>2</v>
      </c>
      <c r="B7" s="80" t="s">
        <v>36</v>
      </c>
      <c r="C7" s="43" t="s">
        <v>37</v>
      </c>
      <c r="D7" s="107"/>
      <c r="E7" s="59"/>
      <c r="F7" s="59"/>
      <c r="G7" s="108"/>
      <c r="H7" s="109">
        <v>7970.83</v>
      </c>
      <c r="I7" s="109">
        <v>7908.58</v>
      </c>
      <c r="J7" s="108"/>
      <c r="K7" s="110"/>
      <c r="L7" s="111">
        <v>11.638892999754697</v>
      </c>
      <c r="M7" s="111">
        <v>6.3139495080027004</v>
      </c>
      <c r="N7" s="111">
        <v>42.720504919972988</v>
      </c>
      <c r="O7" s="112">
        <v>3600.6328291551708</v>
      </c>
      <c r="P7" s="79" t="s">
        <v>33</v>
      </c>
      <c r="Q7" s="112">
        <v>3398.7671791630351</v>
      </c>
      <c r="R7" s="111">
        <v>5.3249434917519949</v>
      </c>
      <c r="S7" s="113"/>
      <c r="T7" s="111">
        <v>13.10221244211707</v>
      </c>
      <c r="U7" s="111">
        <v>6.91433820568247</v>
      </c>
      <c r="V7" s="111">
        <v>34.885188292812664</v>
      </c>
      <c r="W7" s="112">
        <v>4179.9584648022856</v>
      </c>
      <c r="X7" s="79" t="s">
        <v>34</v>
      </c>
      <c r="Y7" s="112">
        <v>3899.0943852816536</v>
      </c>
      <c r="Z7" s="111">
        <v>6.1878742364345998</v>
      </c>
      <c r="AA7" s="77"/>
    </row>
    <row r="8" spans="1:27" ht="43.95" customHeight="1">
      <c r="A8" s="53">
        <v>3</v>
      </c>
      <c r="B8" s="80" t="s">
        <v>45</v>
      </c>
      <c r="C8" s="43" t="s">
        <v>31</v>
      </c>
      <c r="D8" s="107"/>
      <c r="E8" s="114"/>
      <c r="F8" s="114"/>
      <c r="G8" s="108"/>
      <c r="H8" s="109">
        <v>3906.87</v>
      </c>
      <c r="I8" s="109">
        <v>3876.1</v>
      </c>
      <c r="J8" s="108"/>
      <c r="K8" s="110"/>
      <c r="L8" s="111">
        <v>12.51</v>
      </c>
      <c r="M8" s="111">
        <v>7.42</v>
      </c>
      <c r="N8" s="111">
        <v>43.59</v>
      </c>
      <c r="O8" s="112">
        <v>3442</v>
      </c>
      <c r="P8" s="111" t="s">
        <v>33</v>
      </c>
      <c r="Q8" s="112">
        <v>3252.7606394469649</v>
      </c>
      <c r="R8" s="111">
        <v>5.09</v>
      </c>
      <c r="S8" s="113"/>
      <c r="T8" s="111">
        <v>11.95</v>
      </c>
      <c r="U8" s="111">
        <v>8.82</v>
      </c>
      <c r="V8" s="111">
        <v>26.17</v>
      </c>
      <c r="W8" s="79">
        <v>4761</v>
      </c>
      <c r="X8" s="79" t="s">
        <v>68</v>
      </c>
      <c r="Y8" s="112">
        <v>4597.5658039043647</v>
      </c>
      <c r="Z8" s="111">
        <v>3.129999999999999</v>
      </c>
      <c r="AA8" s="77"/>
    </row>
    <row r="9" spans="1:27" ht="43.95" customHeight="1">
      <c r="A9" s="53">
        <v>4</v>
      </c>
      <c r="B9" s="80" t="s">
        <v>88</v>
      </c>
      <c r="C9" s="43" t="s">
        <v>37</v>
      </c>
      <c r="D9" s="115"/>
      <c r="E9" s="116"/>
      <c r="F9" s="59"/>
      <c r="G9" s="108"/>
      <c r="H9" s="109">
        <v>1997.4</v>
      </c>
      <c r="I9" s="109">
        <v>1997.4</v>
      </c>
      <c r="J9" s="108"/>
      <c r="K9" s="110"/>
      <c r="L9" s="111">
        <v>10.54</v>
      </c>
      <c r="M9" s="111">
        <v>4.03</v>
      </c>
      <c r="N9" s="111">
        <v>48.3</v>
      </c>
      <c r="O9" s="112">
        <v>3448</v>
      </c>
      <c r="P9" s="111" t="s">
        <v>33</v>
      </c>
      <c r="Q9" s="112">
        <v>3214.1094091903724</v>
      </c>
      <c r="R9" s="111">
        <v>6.5099999999999989</v>
      </c>
      <c r="S9" s="113"/>
      <c r="T9" s="111">
        <v>6.15</v>
      </c>
      <c r="U9" s="111">
        <v>4.07</v>
      </c>
      <c r="V9" s="111">
        <v>39.28</v>
      </c>
      <c r="W9" s="79">
        <v>4370</v>
      </c>
      <c r="X9" s="79" t="s">
        <v>31</v>
      </c>
      <c r="Y9" s="112">
        <v>4275.2475763577604</v>
      </c>
      <c r="Z9" s="111">
        <v>2.08</v>
      </c>
      <c r="AA9" s="77"/>
    </row>
    <row r="10" spans="1:27" ht="43.95" customHeight="1">
      <c r="A10" s="53">
        <v>5</v>
      </c>
      <c r="B10" s="80" t="s">
        <v>89</v>
      </c>
      <c r="C10" s="43" t="s">
        <v>37</v>
      </c>
      <c r="D10" s="115"/>
      <c r="E10" s="59"/>
      <c r="F10" s="59"/>
      <c r="G10" s="108"/>
      <c r="H10" s="109">
        <v>7723.77</v>
      </c>
      <c r="I10" s="109">
        <v>7663.51</v>
      </c>
      <c r="J10" s="108"/>
      <c r="K10" s="110"/>
      <c r="L10" s="111">
        <v>10.931204147968751</v>
      </c>
      <c r="M10" s="111">
        <v>5.58370052365039</v>
      </c>
      <c r="N10" s="111">
        <v>52.433102912373045</v>
      </c>
      <c r="O10" s="112">
        <v>2792.9536178591793</v>
      </c>
      <c r="P10" s="79" t="s">
        <v>50</v>
      </c>
      <c r="Q10" s="112">
        <v>2649.7191581219081</v>
      </c>
      <c r="R10" s="111">
        <v>5.3475036243183611</v>
      </c>
      <c r="S10" s="113"/>
      <c r="T10" s="111">
        <v>15.240742513047385</v>
      </c>
      <c r="U10" s="111">
        <v>7.3497290830773059</v>
      </c>
      <c r="V10" s="111">
        <v>36.608063445700736</v>
      </c>
      <c r="W10" s="112">
        <v>3943.6911469399015</v>
      </c>
      <c r="X10" s="79" t="s">
        <v>37</v>
      </c>
      <c r="Y10" s="112">
        <v>3605.9004114182972</v>
      </c>
      <c r="Z10" s="111">
        <v>7.8910134299700792</v>
      </c>
      <c r="AA10" s="77"/>
    </row>
    <row r="11" spans="1:27" ht="43.95" customHeight="1">
      <c r="A11" s="53">
        <v>6</v>
      </c>
      <c r="B11" s="80" t="s">
        <v>63</v>
      </c>
      <c r="C11" s="43" t="s">
        <v>34</v>
      </c>
      <c r="D11" s="107"/>
      <c r="E11" s="59"/>
      <c r="F11" s="59"/>
      <c r="G11" s="108"/>
      <c r="H11" s="109">
        <v>4015.39</v>
      </c>
      <c r="I11" s="109">
        <v>3983.7</v>
      </c>
      <c r="J11" s="108"/>
      <c r="K11" s="110"/>
      <c r="L11" s="111">
        <v>11.03</v>
      </c>
      <c r="M11" s="111">
        <v>6.69</v>
      </c>
      <c r="N11" s="111">
        <v>49.07</v>
      </c>
      <c r="O11" s="112">
        <v>3035</v>
      </c>
      <c r="P11" s="111" t="s">
        <v>42</v>
      </c>
      <c r="Q11" s="112">
        <v>2893.8372093023254</v>
      </c>
      <c r="R11" s="111">
        <v>4.339999999999999</v>
      </c>
      <c r="S11" s="113"/>
      <c r="T11" s="111">
        <v>9.82</v>
      </c>
      <c r="U11" s="111">
        <v>7.26</v>
      </c>
      <c r="V11" s="111">
        <v>41.68</v>
      </c>
      <c r="W11" s="79">
        <v>3605</v>
      </c>
      <c r="X11" s="79" t="s">
        <v>33</v>
      </c>
      <c r="Y11" s="112">
        <v>3505.487384084538</v>
      </c>
      <c r="Z11" s="111">
        <v>2.5600000000000005</v>
      </c>
      <c r="AA11" s="77"/>
    </row>
    <row r="12" spans="1:27" ht="43.95" customHeight="1">
      <c r="A12" s="53">
        <v>7</v>
      </c>
      <c r="B12" s="80" t="s">
        <v>90</v>
      </c>
      <c r="C12" s="43" t="s">
        <v>34</v>
      </c>
      <c r="D12" s="114"/>
      <c r="E12" s="59"/>
      <c r="F12" s="59"/>
      <c r="G12" s="108"/>
      <c r="H12" s="109">
        <v>11874</v>
      </c>
      <c r="I12" s="109">
        <v>11779.34</v>
      </c>
      <c r="J12" s="108"/>
      <c r="K12" s="110"/>
      <c r="L12" s="111">
        <v>10.736589724042263</v>
      </c>
      <c r="M12" s="111">
        <v>6.8154969123906772</v>
      </c>
      <c r="N12" s="111">
        <v>38.612861722303627</v>
      </c>
      <c r="O12" s="112">
        <v>3872.3037606521248</v>
      </c>
      <c r="P12" s="79" t="s">
        <v>37</v>
      </c>
      <c r="Q12" s="112">
        <v>3708.7931873775728</v>
      </c>
      <c r="R12" s="111">
        <v>3.9210928116515871</v>
      </c>
      <c r="S12" s="113"/>
      <c r="T12" s="111">
        <v>10.587124507326934</v>
      </c>
      <c r="U12" s="111">
        <v>6.307287594744821</v>
      </c>
      <c r="V12" s="111">
        <v>39.680743843692099</v>
      </c>
      <c r="W12" s="112">
        <v>3839.2000808489142</v>
      </c>
      <c r="X12" s="79" t="s">
        <v>37</v>
      </c>
      <c r="Y12" s="112">
        <v>3664.766936656813</v>
      </c>
      <c r="Z12" s="111">
        <v>4.2798369125821116</v>
      </c>
      <c r="AA12" s="77"/>
    </row>
    <row r="13" spans="1:27" ht="43.95" customHeight="1">
      <c r="A13" s="53">
        <v>8</v>
      </c>
      <c r="B13" s="80" t="s">
        <v>65</v>
      </c>
      <c r="C13" s="43" t="s">
        <v>34</v>
      </c>
      <c r="D13" s="115"/>
      <c r="E13" s="59"/>
      <c r="F13" s="59"/>
      <c r="G13" s="108"/>
      <c r="H13" s="109">
        <v>4710.8499999999995</v>
      </c>
      <c r="I13" s="109">
        <v>4582.68</v>
      </c>
      <c r="J13" s="108"/>
      <c r="K13" s="110"/>
      <c r="L13" s="111">
        <v>12.791227185838853</v>
      </c>
      <c r="M13" s="111">
        <v>7.9367720853299826</v>
      </c>
      <c r="N13" s="111">
        <v>30.285974233417999</v>
      </c>
      <c r="O13" s="112">
        <v>4464.0006022676689</v>
      </c>
      <c r="P13" s="79" t="s">
        <v>31</v>
      </c>
      <c r="Q13" s="112">
        <v>4231.8236213191685</v>
      </c>
      <c r="R13" s="111">
        <v>4.8544551005088712</v>
      </c>
      <c r="S13" s="113"/>
      <c r="T13" s="111">
        <v>15.669383444601293</v>
      </c>
      <c r="U13" s="111">
        <v>8.9910218538055773</v>
      </c>
      <c r="V13" s="111">
        <v>28.306763705063844</v>
      </c>
      <c r="W13" s="112">
        <v>4526.996733073649</v>
      </c>
      <c r="X13" s="79" t="s">
        <v>31</v>
      </c>
      <c r="Y13" s="112">
        <v>4194.5972904172868</v>
      </c>
      <c r="Z13" s="111">
        <v>6.6783615907957179</v>
      </c>
      <c r="AA13" s="77"/>
    </row>
    <row r="14" spans="1:27" ht="43.95" customHeight="1">
      <c r="A14" s="53">
        <v>9</v>
      </c>
      <c r="B14" s="80" t="s">
        <v>72</v>
      </c>
      <c r="C14" s="79" t="s">
        <v>34</v>
      </c>
      <c r="D14" s="107"/>
      <c r="E14" s="59"/>
      <c r="F14" s="59"/>
      <c r="G14" s="108"/>
      <c r="H14" s="109">
        <v>43765.219999999994</v>
      </c>
      <c r="I14" s="109">
        <v>43425.97</v>
      </c>
      <c r="J14" s="108"/>
      <c r="K14" s="110"/>
      <c r="L14" s="111">
        <v>11.614426232419662</v>
      </c>
      <c r="M14" s="111">
        <v>5.9564243148060116</v>
      </c>
      <c r="N14" s="111">
        <v>42.31647486147812</v>
      </c>
      <c r="O14" s="112">
        <v>3637.2883431464124</v>
      </c>
      <c r="P14" s="79" t="s">
        <v>33</v>
      </c>
      <c r="Q14" s="112">
        <v>3417.9246998421518</v>
      </c>
      <c r="R14" s="111">
        <v>5.6488815655700959</v>
      </c>
      <c r="S14" s="113"/>
      <c r="T14" s="111">
        <v>14.254169524721467</v>
      </c>
      <c r="U14" s="111">
        <v>6.2657772497769786</v>
      </c>
      <c r="V14" s="111">
        <v>36.551739284068141</v>
      </c>
      <c r="W14" s="112">
        <v>4189.901027573952</v>
      </c>
      <c r="X14" s="79" t="s">
        <v>34</v>
      </c>
      <c r="Y14" s="112">
        <v>3831.9217324790752</v>
      </c>
      <c r="Z14" s="111">
        <v>7.9883922749444896</v>
      </c>
      <c r="AA14" s="77"/>
    </row>
    <row r="15" spans="1:27" ht="43.95" customHeight="1">
      <c r="A15" s="53">
        <v>10</v>
      </c>
      <c r="B15" s="80" t="s">
        <v>91</v>
      </c>
      <c r="C15" s="43" t="s">
        <v>34</v>
      </c>
      <c r="D15" s="114"/>
      <c r="E15" s="59"/>
      <c r="F15" s="59"/>
      <c r="G15" s="108"/>
      <c r="H15" s="109">
        <v>14531.05</v>
      </c>
      <c r="I15" s="109">
        <v>14443.14</v>
      </c>
      <c r="J15" s="108"/>
      <c r="K15" s="110"/>
      <c r="L15" s="111">
        <v>14.456391020235211</v>
      </c>
      <c r="M15" s="111">
        <v>7.9464770403111782</v>
      </c>
      <c r="N15" s="111">
        <v>39.453134830791647</v>
      </c>
      <c r="O15" s="112">
        <v>3628.6673936553966</v>
      </c>
      <c r="P15" s="79" t="s">
        <v>33</v>
      </c>
      <c r="Q15" s="112">
        <v>3372.8624451488054</v>
      </c>
      <c r="R15" s="111">
        <v>6.5099139799240326</v>
      </c>
      <c r="S15" s="113"/>
      <c r="T15" s="111">
        <v>17.668771437714412</v>
      </c>
      <c r="U15" s="111">
        <v>9.8022754859421717</v>
      </c>
      <c r="V15" s="111">
        <v>28.168457661352754</v>
      </c>
      <c r="W15" s="112">
        <v>4396.5730377364334</v>
      </c>
      <c r="X15" s="79" t="s">
        <v>31</v>
      </c>
      <c r="Y15" s="112">
        <v>4013.0478352972755</v>
      </c>
      <c r="Z15" s="111">
        <v>7.8664959517722401</v>
      </c>
      <c r="AA15" s="77"/>
    </row>
    <row r="16" spans="1:27" ht="43.95" customHeight="1">
      <c r="A16" s="53">
        <v>11</v>
      </c>
      <c r="B16" s="117" t="s">
        <v>92</v>
      </c>
      <c r="C16" s="43" t="s">
        <v>34</v>
      </c>
      <c r="D16" s="59"/>
      <c r="E16" s="59"/>
      <c r="F16" s="59"/>
      <c r="G16" s="108"/>
      <c r="H16" s="118">
        <v>7842.3700000000008</v>
      </c>
      <c r="I16" s="109">
        <v>7780.8</v>
      </c>
      <c r="J16" s="108"/>
      <c r="K16" s="110"/>
      <c r="L16" s="111">
        <v>10.699296858934815</v>
      </c>
      <c r="M16" s="111">
        <v>4.4871443810405101</v>
      </c>
      <c r="N16" s="111">
        <v>42.425437487147846</v>
      </c>
      <c r="O16" s="112">
        <v>3874.2190006169035</v>
      </c>
      <c r="P16" s="79" t="s">
        <v>37</v>
      </c>
      <c r="Q16" s="112">
        <v>3622.5364668941424</v>
      </c>
      <c r="R16" s="111">
        <v>6.2121524778943042</v>
      </c>
      <c r="S16" s="113"/>
      <c r="T16" s="111"/>
      <c r="U16" s="111"/>
      <c r="V16" s="111"/>
      <c r="W16" s="119">
        <v>4150</v>
      </c>
      <c r="X16" s="119" t="s">
        <v>34</v>
      </c>
      <c r="Y16" s="120">
        <v>3850</v>
      </c>
      <c r="Z16" s="111"/>
      <c r="AA16" s="77"/>
    </row>
    <row r="17" spans="1:27" ht="43.95" customHeight="1">
      <c r="A17" s="53">
        <v>12</v>
      </c>
      <c r="B17" s="80" t="s">
        <v>93</v>
      </c>
      <c r="C17" s="43" t="s">
        <v>31</v>
      </c>
      <c r="D17" s="107"/>
      <c r="E17" s="114"/>
      <c r="F17" s="114"/>
      <c r="G17" s="108"/>
      <c r="H17" s="121">
        <v>67988.94</v>
      </c>
      <c r="I17" s="121">
        <v>67460.5</v>
      </c>
      <c r="J17" s="108"/>
      <c r="K17" s="110"/>
      <c r="L17" s="57">
        <v>12.277890596933558</v>
      </c>
      <c r="M17" s="57">
        <v>6.3505823374391728</v>
      </c>
      <c r="N17" s="57">
        <v>41.768561164272917</v>
      </c>
      <c r="O17" s="58">
        <v>3723.3499601809822</v>
      </c>
      <c r="P17" s="56" t="s">
        <v>37</v>
      </c>
      <c r="Q17" s="58">
        <v>3495.7619031124623</v>
      </c>
      <c r="R17" s="57">
        <v>5.927308259494386</v>
      </c>
      <c r="S17" s="113"/>
      <c r="T17" s="49"/>
      <c r="U17" s="49"/>
      <c r="V17" s="49"/>
      <c r="W17" s="79">
        <v>4450</v>
      </c>
      <c r="X17" s="79" t="s">
        <v>31</v>
      </c>
      <c r="Y17" s="112">
        <v>4150</v>
      </c>
      <c r="Z17" s="49"/>
      <c r="AA17" s="77"/>
    </row>
    <row r="18" spans="1:27" ht="43.95" customHeight="1">
      <c r="A18" s="53">
        <v>13</v>
      </c>
      <c r="B18" s="80" t="s">
        <v>94</v>
      </c>
      <c r="C18" s="43" t="s">
        <v>34</v>
      </c>
      <c r="D18" s="115"/>
      <c r="E18" s="116"/>
      <c r="F18" s="59"/>
      <c r="G18" s="108"/>
      <c r="H18" s="109">
        <v>1108.51</v>
      </c>
      <c r="I18" s="109">
        <v>1108.51</v>
      </c>
      <c r="J18" s="108"/>
      <c r="K18" s="110"/>
      <c r="L18" s="111">
        <v>12.4</v>
      </c>
      <c r="M18" s="111">
        <v>3.59</v>
      </c>
      <c r="N18" s="111">
        <v>53.87</v>
      </c>
      <c r="O18" s="112">
        <v>2973</v>
      </c>
      <c r="P18" s="111" t="s">
        <v>42</v>
      </c>
      <c r="Q18" s="112">
        <v>2701.3255886318848</v>
      </c>
      <c r="R18" s="111">
        <v>8.81</v>
      </c>
      <c r="S18" s="113"/>
      <c r="T18" s="111">
        <v>10.07</v>
      </c>
      <c r="U18" s="111">
        <v>2.74</v>
      </c>
      <c r="V18" s="111">
        <v>39.82</v>
      </c>
      <c r="W18" s="79">
        <v>4487</v>
      </c>
      <c r="X18" s="79" t="s">
        <v>31</v>
      </c>
      <c r="Y18" s="112">
        <v>4148.8372403865924</v>
      </c>
      <c r="Z18" s="111">
        <v>7.33</v>
      </c>
      <c r="AA18" s="77"/>
    </row>
    <row r="19" spans="1:27" ht="43.95" customHeight="1">
      <c r="A19" s="53">
        <v>14</v>
      </c>
      <c r="B19" s="80" t="s">
        <v>95</v>
      </c>
      <c r="C19" s="43" t="s">
        <v>34</v>
      </c>
      <c r="D19" s="115"/>
      <c r="E19" s="116"/>
      <c r="F19" s="59"/>
      <c r="G19" s="108"/>
      <c r="H19" s="109">
        <v>130.53</v>
      </c>
      <c r="I19" s="109">
        <v>100.89</v>
      </c>
      <c r="J19" s="108"/>
      <c r="K19" s="110"/>
      <c r="L19" s="111">
        <v>13.64</v>
      </c>
      <c r="M19" s="111">
        <v>3.72</v>
      </c>
      <c r="N19" s="111">
        <v>55.23</v>
      </c>
      <c r="O19" s="112">
        <v>2831</v>
      </c>
      <c r="P19" s="111" t="s">
        <v>42</v>
      </c>
      <c r="Q19" s="112">
        <f>((100-L19)/(100-M19))*O19</f>
        <v>2539.3140839218945</v>
      </c>
      <c r="R19" s="111">
        <f>L19-M19</f>
        <v>9.92</v>
      </c>
      <c r="S19" s="113"/>
      <c r="T19" s="111">
        <v>9.2799999999999994</v>
      </c>
      <c r="U19" s="111">
        <v>3.63</v>
      </c>
      <c r="V19" s="111">
        <v>51.29</v>
      </c>
      <c r="W19" s="79">
        <v>3296</v>
      </c>
      <c r="X19" s="79" t="s">
        <v>47</v>
      </c>
      <c r="Y19" s="112">
        <f>((100-T19)/(100-U19))*W19</f>
        <v>3102.7614402822451</v>
      </c>
      <c r="Z19" s="111">
        <f>T19-U19</f>
        <v>5.6499999999999995</v>
      </c>
      <c r="AA19" s="77"/>
    </row>
    <row r="20" spans="1:27" ht="43.95" customHeight="1">
      <c r="A20" s="53">
        <v>15</v>
      </c>
      <c r="B20" s="80" t="s">
        <v>96</v>
      </c>
      <c r="C20" s="43" t="s">
        <v>68</v>
      </c>
      <c r="D20" s="115"/>
      <c r="E20" s="116"/>
      <c r="F20" s="59"/>
      <c r="G20" s="108"/>
      <c r="H20" s="109">
        <v>4251.7</v>
      </c>
      <c r="I20" s="109">
        <v>4222.7</v>
      </c>
      <c r="J20" s="108"/>
      <c r="K20" s="110"/>
      <c r="L20" s="111">
        <v>13.415098633575674</v>
      </c>
      <c r="M20" s="111">
        <v>3.8428105240722759</v>
      </c>
      <c r="N20" s="111">
        <v>39.332741137187107</v>
      </c>
      <c r="O20" s="112">
        <v>4239.8859971108541</v>
      </c>
      <c r="P20" s="79" t="s">
        <v>34</v>
      </c>
      <c r="Q20" s="112">
        <v>3814.939908063956</v>
      </c>
      <c r="R20" s="111">
        <v>9.5722881095033987</v>
      </c>
      <c r="S20" s="113"/>
      <c r="T20" s="111">
        <v>10.306512453841991</v>
      </c>
      <c r="U20" s="111">
        <v>5.4019053555048577</v>
      </c>
      <c r="V20" s="111">
        <v>33.814402239104353</v>
      </c>
      <c r="W20" s="112">
        <v>4470.0495331279262</v>
      </c>
      <c r="X20" s="79" t="s">
        <v>31</v>
      </c>
      <c r="Y20" s="112">
        <v>4238.3018054030645</v>
      </c>
      <c r="Z20" s="111">
        <v>4.9046070983371353</v>
      </c>
      <c r="AA20" s="77"/>
    </row>
    <row r="21" spans="1:27" ht="43.95" customHeight="1">
      <c r="A21" s="53">
        <v>16</v>
      </c>
      <c r="B21" s="80" t="s">
        <v>81</v>
      </c>
      <c r="C21" s="43" t="s">
        <v>68</v>
      </c>
      <c r="D21" s="115"/>
      <c r="E21" s="59"/>
      <c r="F21" s="59"/>
      <c r="G21" s="108"/>
      <c r="H21" s="109">
        <v>20011.36</v>
      </c>
      <c r="I21" s="109">
        <v>19916.09</v>
      </c>
      <c r="J21" s="108"/>
      <c r="K21" s="110"/>
      <c r="L21" s="111">
        <v>12.175132739408188</v>
      </c>
      <c r="M21" s="111">
        <v>6.7690456158814305</v>
      </c>
      <c r="N21" s="111">
        <v>32.153130699851225</v>
      </c>
      <c r="O21" s="112">
        <v>4482.7165211645461</v>
      </c>
      <c r="P21" s="79" t="s">
        <v>31</v>
      </c>
      <c r="Q21" s="112">
        <v>4229.0853053147302</v>
      </c>
      <c r="R21" s="111">
        <v>5.4060871235267562</v>
      </c>
      <c r="S21" s="113"/>
      <c r="T21" s="111">
        <v>16.95190381700376</v>
      </c>
      <c r="U21" s="111">
        <v>9.0688215006278341</v>
      </c>
      <c r="V21" s="111">
        <v>26.684604328210174</v>
      </c>
      <c r="W21" s="112">
        <v>4666.2528578767251</v>
      </c>
      <c r="X21" s="79" t="s">
        <v>68</v>
      </c>
      <c r="Y21" s="112">
        <v>4283.6720998940245</v>
      </c>
      <c r="Z21" s="111">
        <v>7.8830823163759263</v>
      </c>
      <c r="AA21" s="77"/>
    </row>
    <row r="22" spans="1:27" ht="43.95" customHeight="1">
      <c r="A22" s="53">
        <v>17</v>
      </c>
      <c r="B22" s="80" t="s">
        <v>97</v>
      </c>
      <c r="C22" s="43" t="s">
        <v>31</v>
      </c>
      <c r="D22" s="115"/>
      <c r="E22" s="59"/>
      <c r="F22" s="59"/>
      <c r="G22" s="108"/>
      <c r="H22" s="109">
        <v>12108.849999999999</v>
      </c>
      <c r="I22" s="109">
        <v>12012.23</v>
      </c>
      <c r="J22" s="108"/>
      <c r="K22" s="110"/>
      <c r="L22" s="111">
        <v>10.676790029827933</v>
      </c>
      <c r="M22" s="111">
        <v>5.8975920207988031</v>
      </c>
      <c r="N22" s="111">
        <v>39.767727482740511</v>
      </c>
      <c r="O22" s="112">
        <v>3953.1461718598462</v>
      </c>
      <c r="P22" s="79" t="s">
        <v>37</v>
      </c>
      <c r="Q22" s="112">
        <v>3754.3167387625949</v>
      </c>
      <c r="R22" s="111">
        <v>4.7791980090291313</v>
      </c>
      <c r="S22" s="113"/>
      <c r="T22" s="111">
        <v>12.784371934576781</v>
      </c>
      <c r="U22" s="111">
        <v>6.0281220760022638</v>
      </c>
      <c r="V22" s="111">
        <v>29.750971562121926</v>
      </c>
      <c r="W22" s="112">
        <v>4777.6821110179753</v>
      </c>
      <c r="X22" s="79" t="s">
        <v>68</v>
      </c>
      <c r="Y22" s="112">
        <v>4433.7058966480117</v>
      </c>
      <c r="Z22" s="111">
        <v>6.756249858574515</v>
      </c>
      <c r="AA22" s="77"/>
    </row>
    <row r="23" spans="1:27" ht="43.95" customHeight="1">
      <c r="A23" s="53">
        <v>18</v>
      </c>
      <c r="B23" s="80" t="s">
        <v>82</v>
      </c>
      <c r="C23" s="79" t="s">
        <v>31</v>
      </c>
      <c r="D23" s="107"/>
      <c r="E23" s="59"/>
      <c r="F23" s="59"/>
      <c r="G23" s="108"/>
      <c r="H23" s="121">
        <v>56251.909999999996</v>
      </c>
      <c r="I23" s="121">
        <v>55811.39</v>
      </c>
      <c r="J23" s="108"/>
      <c r="K23" s="110"/>
      <c r="L23" s="111">
        <v>11.844275896013341</v>
      </c>
      <c r="M23" s="111">
        <v>6.1348538551001868</v>
      </c>
      <c r="N23" s="111">
        <v>40.954596533073257</v>
      </c>
      <c r="O23" s="112">
        <v>3791.3579541738704</v>
      </c>
      <c r="P23" s="79" t="s">
        <v>37</v>
      </c>
      <c r="Q23" s="112">
        <v>3562.7692505172772</v>
      </c>
      <c r="R23" s="111">
        <v>5.7094220409131538</v>
      </c>
      <c r="S23" s="113"/>
      <c r="T23" s="111">
        <v>12.260003688763636</v>
      </c>
      <c r="U23" s="111">
        <v>6.5219067317003114</v>
      </c>
      <c r="V23" s="111">
        <v>30.058336883138729</v>
      </c>
      <c r="W23" s="112">
        <v>4731.2117659649248</v>
      </c>
      <c r="X23" s="79" t="s">
        <v>68</v>
      </c>
      <c r="Y23" s="112">
        <v>4441.1530336239503</v>
      </c>
      <c r="Z23" s="111">
        <v>5.7380969570633251</v>
      </c>
      <c r="AA23" s="77"/>
    </row>
    <row r="24" spans="1:27" ht="43.95" customHeight="1">
      <c r="A24" s="53">
        <v>19</v>
      </c>
      <c r="B24" s="122" t="s">
        <v>83</v>
      </c>
      <c r="C24" s="123"/>
      <c r="D24" s="72"/>
      <c r="E24" s="72"/>
      <c r="F24" s="72"/>
      <c r="G24" s="72"/>
      <c r="H24" s="84">
        <f>SUM(H6:H23)</f>
        <v>278118.09000000003</v>
      </c>
      <c r="I24" s="84">
        <f>SUM(I6:I23)</f>
        <v>275939.78000000003</v>
      </c>
      <c r="J24" s="72"/>
      <c r="K24" s="124"/>
      <c r="L24" s="72"/>
      <c r="M24" s="72"/>
      <c r="N24" s="72"/>
      <c r="O24" s="58">
        <f>SUMPRODUCT(O6:O23,$I6:$I23)/$I24</f>
        <v>3754.2655334421693</v>
      </c>
      <c r="P24" s="56" t="str">
        <f>IF(O24&gt;5200,"G7",IF(O24&gt;4900,"G8",IF(O24&gt;4600,"G9",IF(O24&gt;4300,"G10",IF(O24&gt;4000,"G11",IF(O24&gt;3700,"G12",IF(O24&gt;3400,"G13",IF(O24&gt;3100,"G14",IF(O24&gt;2800,"G15",IF(O24&gt;2500,"G16",IF(O24&gt;2200,"G17")))))))))))</f>
        <v>G12</v>
      </c>
      <c r="Q24" s="58">
        <f t="shared" ref="Q24" si="0">SUMPRODUCT(Q6:Q23,$I6:$I23)/$I24</f>
        <v>3531.1553217298992</v>
      </c>
      <c r="R24" s="72"/>
      <c r="S24" s="124"/>
      <c r="T24" s="72"/>
      <c r="U24" s="72"/>
      <c r="V24" s="72"/>
      <c r="W24" s="58">
        <f>SUMPRODUCT(W6:W23,$H6:$H23)/$H24</f>
        <v>4412.0302148990013</v>
      </c>
      <c r="X24" s="56" t="str">
        <f>IF(W24&gt;5200,"G7",IF(W24&gt;4900,"G8",IF(W24&gt;4600,"G9",IF(W24&gt;4300,"G10",IF(W24&gt;4000,"G11",IF(W24&gt;3700,"G12",IF(W24&gt;3400,"G13",IF(W24&gt;3100,"G14",IF(W24&gt;2800,"G15",IF(W24&gt;2500,"G16",IF(W24&gt;2200,"G17")))))))))))</f>
        <v>G10</v>
      </c>
      <c r="Y24" s="58">
        <f>SUMPRODUCT(Y6:Y23,$H6:$H23)/$H24</f>
        <v>4104.5275197677765</v>
      </c>
      <c r="Z24" s="72"/>
      <c r="AA24" s="77"/>
    </row>
    <row r="25" spans="1:27" ht="43.95" customHeight="1">
      <c r="A25" s="125" t="s">
        <v>98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</row>
    <row r="26" spans="1:27" ht="43.95" customHeight="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</row>
    <row r="27" spans="1:27" ht="43.95" customHeight="1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</row>
  </sheetData>
  <mergeCells count="19">
    <mergeCell ref="Y4:Y5"/>
    <mergeCell ref="Z4:Z5"/>
    <mergeCell ref="A25:AA27"/>
    <mergeCell ref="L4:L5"/>
    <mergeCell ref="M4:P4"/>
    <mergeCell ref="Q4:Q5"/>
    <mergeCell ref="R4:R5"/>
    <mergeCell ref="T4:T5"/>
    <mergeCell ref="U4:X4"/>
    <mergeCell ref="A1:Z1"/>
    <mergeCell ref="A2:Z2"/>
    <mergeCell ref="A3:Z3"/>
    <mergeCell ref="A4:A5"/>
    <mergeCell ref="B4:B5"/>
    <mergeCell ref="C4:C5"/>
    <mergeCell ref="D4:D5"/>
    <mergeCell ref="H4:H5"/>
    <mergeCell ref="I4:I5"/>
    <mergeCell ref="J4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2A72-2397-4A06-8AE1-8D1366CC95E3}">
  <dimension ref="A1:AC137"/>
  <sheetViews>
    <sheetView zoomScale="40" zoomScaleNormal="40" workbookViewId="0">
      <selection sqref="A1:XFD1048576"/>
    </sheetView>
  </sheetViews>
  <sheetFormatPr defaultRowHeight="14.4"/>
  <cols>
    <col min="1" max="1" width="7.88671875" customWidth="1"/>
    <col min="2" max="2" width="32.5546875" customWidth="1"/>
    <col min="3" max="3" width="9.6640625" customWidth="1"/>
    <col min="4" max="4" width="44.109375" customWidth="1"/>
    <col min="5" max="5" width="10.6640625" customWidth="1"/>
    <col min="6" max="6" width="8.88671875" customWidth="1"/>
    <col min="7" max="7" width="35.109375" customWidth="1"/>
    <col min="8" max="8" width="20.6640625" customWidth="1"/>
    <col min="9" max="11" width="21.5546875" customWidth="1"/>
    <col min="12" max="12" width="20.109375" customWidth="1"/>
    <col min="13" max="13" width="3.6640625" style="77" customWidth="1"/>
    <col min="14" max="16" width="12.33203125" customWidth="1"/>
    <col min="17" max="17" width="16.88671875" customWidth="1"/>
    <col min="18" max="18" width="15.44140625" customWidth="1"/>
    <col min="19" max="19" width="18.6640625" customWidth="1"/>
    <col min="20" max="20" width="12.33203125" customWidth="1"/>
    <col min="21" max="21" width="3.6640625" style="77" customWidth="1"/>
    <col min="22" max="28" width="12.6640625" customWidth="1"/>
    <col min="29" max="29" width="3.44140625" style="77" customWidth="1"/>
  </cols>
  <sheetData>
    <row r="1" spans="1:28" ht="35.4" customHeight="1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4"/>
      <c r="P1" s="4"/>
      <c r="Q1" s="4"/>
      <c r="R1" s="4"/>
      <c r="S1" s="4"/>
      <c r="T1" s="5"/>
      <c r="U1" s="6"/>
      <c r="V1" s="7"/>
      <c r="W1" s="7"/>
      <c r="X1" s="8"/>
      <c r="Y1" s="8"/>
      <c r="Z1" s="9"/>
      <c r="AA1" s="10"/>
      <c r="AB1" s="5"/>
    </row>
    <row r="2" spans="1:28" ht="35.4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2"/>
      <c r="N2" s="10"/>
      <c r="O2" s="10"/>
      <c r="P2" s="10"/>
      <c r="Q2" s="10"/>
      <c r="R2" s="10"/>
      <c r="S2" s="10"/>
      <c r="T2" s="15"/>
      <c r="U2" s="16"/>
      <c r="V2" s="17"/>
      <c r="W2" s="17"/>
      <c r="X2" s="11"/>
      <c r="Y2" s="11"/>
      <c r="Z2" s="18"/>
      <c r="AA2" s="10"/>
      <c r="AB2" s="15"/>
    </row>
    <row r="3" spans="1:28" ht="35.4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  <c r="N3" s="10"/>
      <c r="O3" s="10"/>
      <c r="P3" s="10"/>
      <c r="Q3" s="10"/>
      <c r="R3" s="10"/>
      <c r="S3" s="10"/>
      <c r="T3" s="15"/>
      <c r="U3" s="16"/>
      <c r="V3" s="17"/>
      <c r="W3" s="17"/>
      <c r="X3" s="11"/>
      <c r="Y3" s="11"/>
      <c r="Z3" s="18"/>
      <c r="AA3" s="10"/>
      <c r="AB3" s="15"/>
    </row>
    <row r="4" spans="1:28" ht="70.2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20" t="s">
        <v>10</v>
      </c>
      <c r="H4" s="20" t="s">
        <v>11</v>
      </c>
      <c r="I4" s="22" t="s">
        <v>12</v>
      </c>
      <c r="J4" s="23"/>
      <c r="K4" s="24"/>
      <c r="L4" s="20" t="s">
        <v>13</v>
      </c>
      <c r="M4" s="25"/>
      <c r="N4" s="26" t="s">
        <v>14</v>
      </c>
      <c r="O4" s="27" t="s">
        <v>100</v>
      </c>
      <c r="P4" s="27"/>
      <c r="Q4" s="27"/>
      <c r="R4" s="27"/>
      <c r="S4" s="28" t="s">
        <v>16</v>
      </c>
      <c r="T4" s="29" t="s">
        <v>17</v>
      </c>
      <c r="U4" s="30"/>
      <c r="V4" s="26" t="s">
        <v>14</v>
      </c>
      <c r="W4" s="27" t="s">
        <v>101</v>
      </c>
      <c r="X4" s="27"/>
      <c r="Y4" s="27"/>
      <c r="Z4" s="27"/>
      <c r="AA4" s="28" t="s">
        <v>16</v>
      </c>
      <c r="AB4" s="29" t="s">
        <v>17</v>
      </c>
    </row>
    <row r="5" spans="1:28" ht="87.6" customHeight="1">
      <c r="A5" s="33"/>
      <c r="B5" s="34"/>
      <c r="C5" s="34"/>
      <c r="D5" s="34"/>
      <c r="E5" s="35"/>
      <c r="F5" s="34"/>
      <c r="G5" s="34"/>
      <c r="H5" s="34"/>
      <c r="I5" s="36" t="s">
        <v>23</v>
      </c>
      <c r="J5" s="37" t="s">
        <v>24</v>
      </c>
      <c r="K5" s="38" t="s">
        <v>13</v>
      </c>
      <c r="L5" s="34"/>
      <c r="M5" s="39"/>
      <c r="N5" s="26"/>
      <c r="O5" s="36" t="s">
        <v>25</v>
      </c>
      <c r="P5" s="36" t="s">
        <v>26</v>
      </c>
      <c r="Q5" s="40" t="s">
        <v>27</v>
      </c>
      <c r="R5" s="41" t="s">
        <v>28</v>
      </c>
      <c r="S5" s="42"/>
      <c r="T5" s="29"/>
      <c r="U5" s="30"/>
      <c r="V5" s="26"/>
      <c r="W5" s="36" t="s">
        <v>25</v>
      </c>
      <c r="X5" s="36" t="s">
        <v>26</v>
      </c>
      <c r="Y5" s="43" t="s">
        <v>27</v>
      </c>
      <c r="Z5" s="41" t="s">
        <v>28</v>
      </c>
      <c r="AA5" s="42"/>
      <c r="AB5" s="29"/>
    </row>
    <row r="6" spans="1:28" ht="43.95" customHeight="1">
      <c r="A6" s="53">
        <v>67</v>
      </c>
      <c r="B6" s="126" t="s">
        <v>102</v>
      </c>
      <c r="C6" s="114">
        <v>64</v>
      </c>
      <c r="D6" s="59" t="s">
        <v>103</v>
      </c>
      <c r="E6" s="114" t="s">
        <v>31</v>
      </c>
      <c r="F6" s="107">
        <v>59</v>
      </c>
      <c r="G6" s="59">
        <v>161002292</v>
      </c>
      <c r="H6" s="59" t="s">
        <v>104</v>
      </c>
      <c r="I6" s="127">
        <v>4037.47</v>
      </c>
      <c r="J6" s="128"/>
      <c r="K6" s="127">
        <v>4005.6</v>
      </c>
      <c r="L6" s="108"/>
      <c r="M6" s="50"/>
      <c r="N6" s="49"/>
      <c r="O6" s="49"/>
      <c r="P6" s="49"/>
      <c r="Q6" s="51"/>
      <c r="R6" s="49"/>
      <c r="S6" s="51"/>
      <c r="T6" s="49"/>
      <c r="U6" s="52"/>
      <c r="V6" s="49"/>
      <c r="W6" s="49"/>
      <c r="X6" s="49"/>
      <c r="Y6" s="44">
        <v>4450</v>
      </c>
      <c r="Z6" s="44" t="s">
        <v>31</v>
      </c>
      <c r="AA6" s="51">
        <v>4150</v>
      </c>
      <c r="AB6" s="49"/>
    </row>
    <row r="7" spans="1:28" ht="43.95" customHeight="1">
      <c r="A7" s="53"/>
      <c r="B7" s="126"/>
      <c r="C7" s="114"/>
      <c r="D7" s="62" t="s">
        <v>103</v>
      </c>
      <c r="E7" s="62" t="s">
        <v>31</v>
      </c>
      <c r="F7" s="107"/>
      <c r="G7" s="59"/>
      <c r="H7" s="59"/>
      <c r="I7" s="129">
        <v>4037.47</v>
      </c>
      <c r="J7" s="130"/>
      <c r="K7" s="129">
        <v>4005.6</v>
      </c>
      <c r="L7" s="108"/>
      <c r="M7" s="50"/>
      <c r="N7" s="49"/>
      <c r="O7" s="49"/>
      <c r="P7" s="49"/>
      <c r="Q7" s="58">
        <v>2893</v>
      </c>
      <c r="R7" s="56" t="str">
        <f>IF(Q7&gt;5200,"G7",IF(Q7&gt;4900,"G8",IF(Q7&gt;4600,"G9",IF(Q7&gt;4300,"G10",IF(Q7&gt;4000,"G11",IF(Q7&gt;3700,"G12",IF(Q7&gt;3400,"G13",IF(Q7&gt;3100,"G14",IF(Q7&gt;2800,"G15",IF(Q7&gt;2500,"G16",IF(Q7&gt;2200,"G17")))))))))))</f>
        <v>G15</v>
      </c>
      <c r="S7" s="58">
        <v>2748</v>
      </c>
      <c r="T7" s="49"/>
      <c r="U7" s="52"/>
      <c r="V7" s="49"/>
      <c r="W7" s="49"/>
      <c r="X7" s="49"/>
      <c r="Y7" s="56">
        <v>4450</v>
      </c>
      <c r="Z7" s="56" t="s">
        <v>31</v>
      </c>
      <c r="AA7" s="58">
        <v>4150</v>
      </c>
      <c r="AB7" s="49"/>
    </row>
    <row r="8" spans="1:28" ht="43.95" customHeight="1">
      <c r="A8" s="53"/>
      <c r="B8" s="126"/>
      <c r="C8" s="114"/>
      <c r="D8" s="59"/>
      <c r="E8" s="114"/>
      <c r="F8" s="107"/>
      <c r="G8" s="59"/>
      <c r="H8" s="59"/>
      <c r="I8" s="127"/>
      <c r="J8" s="128"/>
      <c r="K8" s="127"/>
      <c r="L8" s="108"/>
      <c r="M8" s="50"/>
      <c r="N8" s="49"/>
      <c r="O8" s="49"/>
      <c r="P8" s="49"/>
      <c r="Q8" s="51"/>
      <c r="R8" s="49"/>
      <c r="S8" s="51"/>
      <c r="T8" s="49"/>
      <c r="U8" s="52"/>
      <c r="V8" s="49"/>
      <c r="W8" s="49"/>
      <c r="X8" s="49"/>
      <c r="Y8" s="44"/>
      <c r="Z8" s="44"/>
      <c r="AA8" s="51"/>
      <c r="AB8" s="49"/>
    </row>
    <row r="9" spans="1:28" ht="43.95" customHeight="1">
      <c r="A9" s="53"/>
      <c r="B9" s="126"/>
      <c r="C9" s="114"/>
      <c r="D9" s="59"/>
      <c r="E9" s="114"/>
      <c r="F9" s="107"/>
      <c r="G9" s="59"/>
      <c r="H9" s="59"/>
      <c r="I9" s="127"/>
      <c r="J9" s="128"/>
      <c r="K9" s="127"/>
      <c r="L9" s="108"/>
      <c r="M9" s="50"/>
      <c r="N9" s="49"/>
      <c r="O9" s="49"/>
      <c r="P9" s="49"/>
      <c r="Q9" s="51"/>
      <c r="R9" s="49"/>
      <c r="S9" s="51"/>
      <c r="T9" s="49"/>
      <c r="U9" s="52"/>
      <c r="V9" s="49"/>
      <c r="W9" s="49"/>
      <c r="X9" s="49"/>
      <c r="Y9" s="44"/>
      <c r="Z9" s="44"/>
      <c r="AA9" s="51"/>
      <c r="AB9" s="49"/>
    </row>
    <row r="10" spans="1:28" ht="43.95" customHeight="1">
      <c r="A10" s="53">
        <v>46</v>
      </c>
      <c r="B10" s="126" t="s">
        <v>105</v>
      </c>
      <c r="C10" s="114">
        <v>43</v>
      </c>
      <c r="D10" s="59" t="s">
        <v>106</v>
      </c>
      <c r="E10" s="114" t="s">
        <v>37</v>
      </c>
      <c r="F10" s="107">
        <v>59</v>
      </c>
      <c r="G10" s="116" t="s">
        <v>107</v>
      </c>
      <c r="H10" s="59" t="s">
        <v>108</v>
      </c>
      <c r="I10" s="131">
        <v>3875.89</v>
      </c>
      <c r="J10" s="132"/>
      <c r="K10" s="131">
        <v>3845.29</v>
      </c>
      <c r="L10" s="108"/>
      <c r="M10" s="50"/>
      <c r="N10" s="49"/>
      <c r="O10" s="49"/>
      <c r="P10" s="49"/>
      <c r="Q10" s="51"/>
      <c r="R10" s="49"/>
      <c r="S10" s="51"/>
      <c r="T10" s="49"/>
      <c r="U10" s="52"/>
      <c r="V10" s="49"/>
      <c r="W10" s="49"/>
      <c r="X10" s="49"/>
      <c r="Y10" s="44">
        <v>3850</v>
      </c>
      <c r="Z10" s="44" t="s">
        <v>37</v>
      </c>
      <c r="AA10" s="51">
        <v>3550</v>
      </c>
      <c r="AB10" s="49"/>
    </row>
    <row r="11" spans="1:28" ht="43.95" customHeight="1">
      <c r="A11" s="53">
        <v>29</v>
      </c>
      <c r="B11" s="126" t="s">
        <v>109</v>
      </c>
      <c r="C11" s="53">
        <v>27</v>
      </c>
      <c r="D11" s="59" t="s">
        <v>110</v>
      </c>
      <c r="E11" s="53" t="s">
        <v>37</v>
      </c>
      <c r="F11" s="133"/>
      <c r="G11" s="116" t="s">
        <v>111</v>
      </c>
      <c r="H11" s="59" t="s">
        <v>112</v>
      </c>
      <c r="I11" s="75">
        <v>0</v>
      </c>
      <c r="J11" s="134"/>
      <c r="K11" s="75">
        <v>0</v>
      </c>
      <c r="L11" s="75">
        <v>0</v>
      </c>
      <c r="M11" s="50"/>
      <c r="N11" s="49"/>
      <c r="O11" s="49"/>
      <c r="P11" s="49"/>
      <c r="Q11" s="51"/>
      <c r="R11" s="49"/>
      <c r="S11" s="51"/>
      <c r="T11" s="49"/>
      <c r="U11" s="52"/>
      <c r="V11" s="49"/>
      <c r="W11" s="49"/>
      <c r="X11" s="49"/>
      <c r="Y11" s="44">
        <v>3850</v>
      </c>
      <c r="Z11" s="44" t="s">
        <v>37</v>
      </c>
      <c r="AA11" s="51">
        <v>3550</v>
      </c>
      <c r="AB11" s="49"/>
    </row>
    <row r="12" spans="1:28" ht="43.95" customHeight="1">
      <c r="A12" s="53"/>
      <c r="B12" s="126"/>
      <c r="C12" s="53"/>
      <c r="D12" s="62" t="s">
        <v>110</v>
      </c>
      <c r="E12" s="63" t="s">
        <v>37</v>
      </c>
      <c r="F12" s="133"/>
      <c r="G12" s="116"/>
      <c r="H12" s="59"/>
      <c r="I12" s="135">
        <v>3875.89</v>
      </c>
      <c r="J12" s="136"/>
      <c r="K12" s="135">
        <v>3845.29</v>
      </c>
      <c r="L12" s="75"/>
      <c r="M12" s="50"/>
      <c r="N12" s="49"/>
      <c r="O12" s="49"/>
      <c r="P12" s="49"/>
      <c r="Q12" s="58">
        <v>3761</v>
      </c>
      <c r="R12" s="57" t="s">
        <v>37</v>
      </c>
      <c r="S12" s="58">
        <v>3354.6207627118642</v>
      </c>
      <c r="T12" s="49"/>
      <c r="U12" s="52"/>
      <c r="V12" s="49"/>
      <c r="W12" s="49"/>
      <c r="X12" s="49"/>
      <c r="Y12" s="56">
        <v>3850</v>
      </c>
      <c r="Z12" s="56" t="s">
        <v>37</v>
      </c>
      <c r="AA12" s="58">
        <v>3550</v>
      </c>
      <c r="AB12" s="49"/>
    </row>
    <row r="13" spans="1:28" ht="43.95" customHeight="1">
      <c r="A13" s="53"/>
      <c r="B13" s="126"/>
      <c r="C13" s="53"/>
      <c r="D13" s="59"/>
      <c r="E13" s="53"/>
      <c r="F13" s="133"/>
      <c r="G13" s="116"/>
      <c r="H13" s="59"/>
      <c r="I13" s="75"/>
      <c r="J13" s="134"/>
      <c r="K13" s="75"/>
      <c r="L13" s="75"/>
      <c r="M13" s="50"/>
      <c r="N13" s="49"/>
      <c r="O13" s="49"/>
      <c r="P13" s="49"/>
      <c r="Q13" s="51"/>
      <c r="R13" s="49"/>
      <c r="S13" s="51"/>
      <c r="T13" s="49"/>
      <c r="U13" s="52"/>
      <c r="V13" s="49"/>
      <c r="W13" s="49"/>
      <c r="X13" s="49"/>
      <c r="Y13" s="44"/>
      <c r="Z13" s="44"/>
      <c r="AA13" s="51"/>
      <c r="AB13" s="49"/>
    </row>
    <row r="14" spans="1:28" ht="43.95" customHeight="1">
      <c r="A14" s="53"/>
      <c r="B14" s="126"/>
      <c r="C14" s="53"/>
      <c r="D14" s="59"/>
      <c r="E14" s="53"/>
      <c r="F14" s="133"/>
      <c r="G14" s="116"/>
      <c r="H14" s="59"/>
      <c r="I14" s="75"/>
      <c r="J14" s="134"/>
      <c r="K14" s="75"/>
      <c r="L14" s="75"/>
      <c r="M14" s="50"/>
      <c r="N14" s="49"/>
      <c r="O14" s="49"/>
      <c r="P14" s="49"/>
      <c r="Q14" s="51"/>
      <c r="R14" s="49"/>
      <c r="S14" s="51"/>
      <c r="T14" s="49"/>
      <c r="U14" s="52"/>
      <c r="V14" s="49"/>
      <c r="W14" s="49"/>
      <c r="X14" s="49"/>
      <c r="Y14" s="44"/>
      <c r="Z14" s="44"/>
      <c r="AA14" s="51"/>
      <c r="AB14" s="49"/>
    </row>
    <row r="15" spans="1:28" ht="43.95" customHeight="1">
      <c r="A15" s="53">
        <v>28</v>
      </c>
      <c r="B15" s="126" t="s">
        <v>109</v>
      </c>
      <c r="C15" s="53">
        <v>27</v>
      </c>
      <c r="D15" s="59" t="s">
        <v>113</v>
      </c>
      <c r="E15" s="53" t="s">
        <v>37</v>
      </c>
      <c r="F15" s="133">
        <v>58</v>
      </c>
      <c r="G15" s="116" t="s">
        <v>111</v>
      </c>
      <c r="H15" s="59" t="s">
        <v>112</v>
      </c>
      <c r="I15" s="131">
        <v>3795.96</v>
      </c>
      <c r="J15" s="134"/>
      <c r="K15" s="131">
        <v>3766.4</v>
      </c>
      <c r="L15" s="131">
        <v>3766.4</v>
      </c>
      <c r="M15" s="50"/>
      <c r="N15" s="49"/>
      <c r="O15" s="49"/>
      <c r="P15" s="49"/>
      <c r="Q15" s="51"/>
      <c r="R15" s="49"/>
      <c r="S15" s="51"/>
      <c r="T15" s="49"/>
      <c r="U15" s="52"/>
      <c r="V15" s="49"/>
      <c r="W15" s="49"/>
      <c r="X15" s="49"/>
      <c r="Y15" s="44">
        <v>3850</v>
      </c>
      <c r="Z15" s="44" t="s">
        <v>37</v>
      </c>
      <c r="AA15" s="51">
        <v>3550</v>
      </c>
      <c r="AB15" s="49"/>
    </row>
    <row r="16" spans="1:28" ht="43.95" customHeight="1">
      <c r="A16" s="53"/>
      <c r="B16" s="126"/>
      <c r="C16" s="53"/>
      <c r="D16" s="62" t="s">
        <v>113</v>
      </c>
      <c r="E16" s="63" t="s">
        <v>37</v>
      </c>
      <c r="F16" s="133"/>
      <c r="G16" s="116"/>
      <c r="H16" s="59"/>
      <c r="I16" s="135">
        <v>3795.96</v>
      </c>
      <c r="J16" s="129"/>
      <c r="K16" s="135">
        <v>3766.4</v>
      </c>
      <c r="L16" s="131"/>
      <c r="M16" s="50"/>
      <c r="N16" s="49"/>
      <c r="O16" s="49"/>
      <c r="P16" s="49"/>
      <c r="Q16" s="58">
        <v>3761</v>
      </c>
      <c r="R16" s="57" t="s">
        <v>37</v>
      </c>
      <c r="S16" s="58">
        <v>3354.6207627118642</v>
      </c>
      <c r="T16" s="49"/>
      <c r="U16" s="52"/>
      <c r="V16" s="49"/>
      <c r="W16" s="49"/>
      <c r="X16" s="49"/>
      <c r="Y16" s="56">
        <v>3850</v>
      </c>
      <c r="Z16" s="56" t="s">
        <v>37</v>
      </c>
      <c r="AA16" s="58">
        <v>3550</v>
      </c>
      <c r="AB16" s="49"/>
    </row>
    <row r="17" spans="1:28" ht="43.95" customHeight="1">
      <c r="A17" s="53"/>
      <c r="B17" s="126"/>
      <c r="C17" s="53"/>
      <c r="D17" s="59"/>
      <c r="E17" s="53"/>
      <c r="F17" s="133"/>
      <c r="G17" s="116"/>
      <c r="H17" s="59"/>
      <c r="I17" s="131"/>
      <c r="J17" s="134"/>
      <c r="K17" s="131"/>
      <c r="L17" s="131"/>
      <c r="M17" s="50"/>
      <c r="N17" s="49"/>
      <c r="O17" s="49"/>
      <c r="P17" s="49"/>
      <c r="Q17" s="51"/>
      <c r="R17" s="49"/>
      <c r="S17" s="51"/>
      <c r="T17" s="49"/>
      <c r="U17" s="52"/>
      <c r="V17" s="49"/>
      <c r="W17" s="49"/>
      <c r="X17" s="49"/>
      <c r="Y17" s="44"/>
      <c r="Z17" s="44"/>
      <c r="AA17" s="51"/>
      <c r="AB17" s="49"/>
    </row>
    <row r="18" spans="1:28" ht="43.95" customHeight="1">
      <c r="A18" s="53"/>
      <c r="B18" s="126"/>
      <c r="C18" s="53"/>
      <c r="D18" s="59"/>
      <c r="E18" s="53"/>
      <c r="F18" s="133"/>
      <c r="G18" s="116"/>
      <c r="H18" s="59"/>
      <c r="I18" s="131"/>
      <c r="J18" s="134"/>
      <c r="K18" s="131"/>
      <c r="L18" s="131"/>
      <c r="M18" s="50"/>
      <c r="N18" s="49"/>
      <c r="O18" s="49"/>
      <c r="P18" s="49"/>
      <c r="Q18" s="51"/>
      <c r="R18" s="49"/>
      <c r="S18" s="51"/>
      <c r="T18" s="49"/>
      <c r="U18" s="52"/>
      <c r="V18" s="49"/>
      <c r="W18" s="49"/>
      <c r="X18" s="49"/>
      <c r="Y18" s="44"/>
      <c r="Z18" s="44"/>
      <c r="AA18" s="51"/>
      <c r="AB18" s="49"/>
    </row>
    <row r="19" spans="1:28" ht="43.95" customHeight="1">
      <c r="A19" s="53">
        <v>38</v>
      </c>
      <c r="B19" s="126" t="s">
        <v>114</v>
      </c>
      <c r="C19" s="114">
        <v>35</v>
      </c>
      <c r="D19" s="59" t="s">
        <v>56</v>
      </c>
      <c r="E19" s="114" t="s">
        <v>34</v>
      </c>
      <c r="F19" s="107">
        <v>59</v>
      </c>
      <c r="G19" s="59">
        <v>161014776</v>
      </c>
      <c r="H19" s="59" t="s">
        <v>115</v>
      </c>
      <c r="I19" s="127">
        <v>3974.08</v>
      </c>
      <c r="J19" s="128"/>
      <c r="K19" s="127">
        <v>3942.7</v>
      </c>
      <c r="L19" s="127">
        <v>3942.7</v>
      </c>
      <c r="M19" s="50"/>
      <c r="N19" s="49"/>
      <c r="O19" s="49"/>
      <c r="P19" s="49"/>
      <c r="Q19" s="51"/>
      <c r="R19" s="49"/>
      <c r="S19" s="51"/>
      <c r="T19" s="49"/>
      <c r="U19" s="52"/>
      <c r="V19" s="49"/>
      <c r="W19" s="49"/>
      <c r="X19" s="49"/>
      <c r="Y19" s="44"/>
      <c r="Z19" s="44"/>
      <c r="AA19" s="51"/>
      <c r="AB19" s="49"/>
    </row>
    <row r="20" spans="1:28" ht="43.95" customHeight="1">
      <c r="A20" s="53">
        <v>52</v>
      </c>
      <c r="B20" s="126" t="s">
        <v>116</v>
      </c>
      <c r="C20" s="114">
        <v>49</v>
      </c>
      <c r="D20" s="59" t="s">
        <v>56</v>
      </c>
      <c r="E20" s="114" t="s">
        <v>34</v>
      </c>
      <c r="F20" s="107">
        <v>58</v>
      </c>
      <c r="G20" s="59">
        <v>161014796</v>
      </c>
      <c r="H20" s="59" t="s">
        <v>117</v>
      </c>
      <c r="I20" s="127">
        <v>4058.31</v>
      </c>
      <c r="J20" s="128"/>
      <c r="K20" s="127">
        <v>4026.65</v>
      </c>
      <c r="L20" s="108"/>
      <c r="M20" s="50"/>
      <c r="N20" s="49"/>
      <c r="O20" s="49"/>
      <c r="P20" s="49"/>
      <c r="Q20" s="51"/>
      <c r="R20" s="49"/>
      <c r="S20" s="51"/>
      <c r="T20" s="49"/>
      <c r="U20" s="52"/>
      <c r="V20" s="49"/>
      <c r="W20" s="49"/>
      <c r="X20" s="49"/>
      <c r="Y20" s="44"/>
      <c r="Z20" s="44"/>
      <c r="AA20" s="51"/>
      <c r="AB20" s="49"/>
    </row>
    <row r="21" spans="1:28" ht="43.95" customHeight="1">
      <c r="A21" s="53">
        <v>59</v>
      </c>
      <c r="B21" s="126" t="s">
        <v>118</v>
      </c>
      <c r="C21" s="114">
        <v>56</v>
      </c>
      <c r="D21" s="59" t="s">
        <v>56</v>
      </c>
      <c r="E21" s="114" t="s">
        <v>34</v>
      </c>
      <c r="F21" s="107">
        <v>58</v>
      </c>
      <c r="G21" s="59">
        <v>161014803</v>
      </c>
      <c r="H21" s="59" t="s">
        <v>119</v>
      </c>
      <c r="I21" s="127">
        <v>4019.68</v>
      </c>
      <c r="J21" s="128"/>
      <c r="K21" s="127">
        <v>3988.35</v>
      </c>
      <c r="L21" s="108"/>
      <c r="M21" s="50"/>
      <c r="N21" s="49"/>
      <c r="O21" s="49"/>
      <c r="P21" s="49"/>
      <c r="Q21" s="51"/>
      <c r="R21" s="49"/>
      <c r="S21" s="51"/>
      <c r="T21" s="49"/>
      <c r="U21" s="52"/>
      <c r="V21" s="49"/>
      <c r="W21" s="49"/>
      <c r="X21" s="49"/>
      <c r="Y21" s="44"/>
      <c r="Z21" s="44"/>
      <c r="AA21" s="51"/>
      <c r="AB21" s="49"/>
    </row>
    <row r="22" spans="1:28" ht="43.95" customHeight="1">
      <c r="A22" s="53"/>
      <c r="B22" s="126"/>
      <c r="C22" s="114"/>
      <c r="D22" s="62" t="s">
        <v>56</v>
      </c>
      <c r="E22" s="62" t="s">
        <v>34</v>
      </c>
      <c r="F22" s="107"/>
      <c r="G22" s="59"/>
      <c r="H22" s="59"/>
      <c r="I22" s="129">
        <f>SUM(I19:I21)</f>
        <v>12052.07</v>
      </c>
      <c r="J22" s="130"/>
      <c r="K22" s="129">
        <f>SUM(K19:K21)</f>
        <v>11957.7</v>
      </c>
      <c r="L22" s="108"/>
      <c r="M22" s="50"/>
      <c r="N22" s="49"/>
      <c r="O22" s="49"/>
      <c r="P22" s="49"/>
      <c r="Q22" s="58">
        <v>3660.696926481186</v>
      </c>
      <c r="R22" s="57" t="s">
        <v>33</v>
      </c>
      <c r="S22" s="58">
        <v>3502.8341763074768</v>
      </c>
      <c r="T22" s="49"/>
      <c r="U22" s="52"/>
      <c r="V22" s="49"/>
      <c r="W22" s="49"/>
      <c r="X22" s="49"/>
      <c r="Y22" s="56">
        <v>4150</v>
      </c>
      <c r="Z22" s="56" t="s">
        <v>34</v>
      </c>
      <c r="AA22" s="58">
        <v>3850</v>
      </c>
      <c r="AB22" s="49"/>
    </row>
    <row r="23" spans="1:28" ht="43.95" customHeight="1">
      <c r="A23" s="53"/>
      <c r="B23" s="126"/>
      <c r="C23" s="114"/>
      <c r="D23" s="59"/>
      <c r="E23" s="114"/>
      <c r="F23" s="107"/>
      <c r="G23" s="59"/>
      <c r="H23" s="59"/>
      <c r="I23" s="127"/>
      <c r="J23" s="128"/>
      <c r="K23" s="127"/>
      <c r="L23" s="108"/>
      <c r="M23" s="50"/>
      <c r="N23" s="49"/>
      <c r="O23" s="49"/>
      <c r="P23" s="49"/>
      <c r="Q23" s="51"/>
      <c r="R23" s="49"/>
      <c r="S23" s="51"/>
      <c r="T23" s="49"/>
      <c r="U23" s="52"/>
      <c r="V23" s="49"/>
      <c r="W23" s="49"/>
      <c r="X23" s="49"/>
      <c r="Y23" s="44"/>
      <c r="Z23" s="44"/>
      <c r="AA23" s="51"/>
      <c r="AB23" s="49"/>
    </row>
    <row r="24" spans="1:28" ht="43.95" customHeight="1">
      <c r="A24" s="53"/>
      <c r="B24" s="126"/>
      <c r="C24" s="114"/>
      <c r="D24" s="59"/>
      <c r="E24" s="114"/>
      <c r="F24" s="107"/>
      <c r="G24" s="59"/>
      <c r="H24" s="59"/>
      <c r="I24" s="127"/>
      <c r="J24" s="128"/>
      <c r="K24" s="127"/>
      <c r="L24" s="108"/>
      <c r="M24" s="50"/>
      <c r="N24" s="49"/>
      <c r="O24" s="49"/>
      <c r="P24" s="49"/>
      <c r="Q24" s="51"/>
      <c r="R24" s="49"/>
      <c r="S24" s="51"/>
      <c r="T24" s="49"/>
      <c r="U24" s="52"/>
      <c r="V24" s="49"/>
      <c r="W24" s="49"/>
      <c r="X24" s="49"/>
      <c r="Y24" s="44"/>
      <c r="Z24" s="44"/>
      <c r="AA24" s="51"/>
      <c r="AB24" s="49"/>
    </row>
    <row r="25" spans="1:28" ht="43.95" customHeight="1">
      <c r="A25" s="53">
        <v>32</v>
      </c>
      <c r="B25" s="126" t="s">
        <v>120</v>
      </c>
      <c r="C25" s="114">
        <v>29</v>
      </c>
      <c r="D25" s="59" t="s">
        <v>65</v>
      </c>
      <c r="E25" s="114" t="s">
        <v>34</v>
      </c>
      <c r="F25" s="107"/>
      <c r="G25" s="59">
        <v>161009205</v>
      </c>
      <c r="H25" s="59" t="s">
        <v>109</v>
      </c>
      <c r="I25" s="127"/>
      <c r="J25" s="134"/>
      <c r="K25" s="127">
        <v>0</v>
      </c>
      <c r="L25" s="127">
        <v>0</v>
      </c>
      <c r="M25" s="50"/>
      <c r="N25" s="49"/>
      <c r="O25" s="49"/>
      <c r="P25" s="49"/>
      <c r="Q25" s="51"/>
      <c r="R25" s="49"/>
      <c r="S25" s="51"/>
      <c r="T25" s="49"/>
      <c r="U25" s="52"/>
      <c r="V25" s="49"/>
      <c r="W25" s="49"/>
      <c r="X25" s="49"/>
      <c r="Y25" s="44"/>
      <c r="Z25" s="44"/>
      <c r="AA25" s="51"/>
      <c r="AB25" s="49"/>
    </row>
    <row r="26" spans="1:28" ht="43.95" customHeight="1">
      <c r="A26" s="53"/>
      <c r="B26" s="126"/>
      <c r="C26" s="114"/>
      <c r="D26" s="59"/>
      <c r="E26" s="114"/>
      <c r="F26" s="107"/>
      <c r="G26" s="59"/>
      <c r="H26" s="59"/>
      <c r="I26" s="127"/>
      <c r="J26" s="134"/>
      <c r="K26" s="127"/>
      <c r="L26" s="127"/>
      <c r="M26" s="50"/>
      <c r="N26" s="49"/>
      <c r="O26" s="49"/>
      <c r="P26" s="49"/>
      <c r="Q26" s="51"/>
      <c r="R26" s="49"/>
      <c r="S26" s="51"/>
      <c r="T26" s="49"/>
      <c r="U26" s="52"/>
      <c r="V26" s="49"/>
      <c r="W26" s="49"/>
      <c r="X26" s="49"/>
      <c r="Y26" s="44"/>
      <c r="Z26" s="44"/>
      <c r="AA26" s="51"/>
      <c r="AB26" s="49"/>
    </row>
    <row r="27" spans="1:28" ht="43.95" customHeight="1">
      <c r="A27" s="53"/>
      <c r="B27" s="126"/>
      <c r="C27" s="114"/>
      <c r="D27" s="59"/>
      <c r="E27" s="114"/>
      <c r="F27" s="107"/>
      <c r="G27" s="59"/>
      <c r="H27" s="59"/>
      <c r="I27" s="127"/>
      <c r="J27" s="134"/>
      <c r="K27" s="127"/>
      <c r="L27" s="127"/>
      <c r="M27" s="50"/>
      <c r="N27" s="49"/>
      <c r="O27" s="49"/>
      <c r="P27" s="49"/>
      <c r="Q27" s="51"/>
      <c r="R27" s="49"/>
      <c r="S27" s="51"/>
      <c r="T27" s="49"/>
      <c r="U27" s="52"/>
      <c r="V27" s="49"/>
      <c r="W27" s="49"/>
      <c r="X27" s="49"/>
      <c r="Y27" s="44"/>
      <c r="Z27" s="44"/>
      <c r="AA27" s="51"/>
      <c r="AB27" s="49"/>
    </row>
    <row r="28" spans="1:28" ht="43.95" customHeight="1">
      <c r="A28" s="53"/>
      <c r="B28" s="126"/>
      <c r="C28" s="114"/>
      <c r="D28" s="59"/>
      <c r="E28" s="114"/>
      <c r="F28" s="107"/>
      <c r="G28" s="59"/>
      <c r="H28" s="59"/>
      <c r="I28" s="127"/>
      <c r="J28" s="134"/>
      <c r="K28" s="127"/>
      <c r="L28" s="127"/>
      <c r="M28" s="50"/>
      <c r="N28" s="49"/>
      <c r="O28" s="49"/>
      <c r="P28" s="49"/>
      <c r="Q28" s="51"/>
      <c r="R28" s="49"/>
      <c r="S28" s="51"/>
      <c r="T28" s="49"/>
      <c r="U28" s="52"/>
      <c r="V28" s="49"/>
      <c r="W28" s="49"/>
      <c r="X28" s="49"/>
      <c r="Y28" s="44"/>
      <c r="Z28" s="44"/>
      <c r="AA28" s="51"/>
      <c r="AB28" s="49"/>
    </row>
    <row r="29" spans="1:28" ht="43.95" customHeight="1">
      <c r="A29" s="53">
        <v>2</v>
      </c>
      <c r="B29" s="126" t="s">
        <v>121</v>
      </c>
      <c r="C29" s="53">
        <v>2</v>
      </c>
      <c r="D29" s="59" t="s">
        <v>72</v>
      </c>
      <c r="E29" s="53" t="s">
        <v>34</v>
      </c>
      <c r="F29" s="107">
        <v>58</v>
      </c>
      <c r="G29" s="59">
        <v>161004643</v>
      </c>
      <c r="H29" s="59" t="s">
        <v>122</v>
      </c>
      <c r="I29" s="108">
        <v>4008.42</v>
      </c>
      <c r="J29" s="108">
        <v>4008.42</v>
      </c>
      <c r="K29" s="108">
        <v>3977.14</v>
      </c>
      <c r="L29" s="108">
        <v>3977.14</v>
      </c>
      <c r="M29" s="50"/>
      <c r="N29" s="49">
        <v>10.98</v>
      </c>
      <c r="O29" s="49">
        <v>5.89</v>
      </c>
      <c r="P29" s="49">
        <v>45.3</v>
      </c>
      <c r="Q29" s="51">
        <v>3458</v>
      </c>
      <c r="R29" s="49" t="s">
        <v>33</v>
      </c>
      <c r="S29" s="51">
        <f>((100-N29)/(100-O29))*Q29</f>
        <v>3270.9718414621188</v>
      </c>
      <c r="T29" s="49">
        <f>N29-O29</f>
        <v>5.0900000000000007</v>
      </c>
      <c r="U29" s="52"/>
      <c r="V29" s="49">
        <v>14.4</v>
      </c>
      <c r="W29" s="49">
        <v>7.58</v>
      </c>
      <c r="X29" s="49">
        <v>35.76</v>
      </c>
      <c r="Y29" s="56">
        <v>4103</v>
      </c>
      <c r="Z29" s="56" t="s">
        <v>34</v>
      </c>
      <c r="AA29" s="58">
        <f>((100-V29)/(100-W29))*Y29</f>
        <v>3800.2250595109281</v>
      </c>
      <c r="AB29" s="49">
        <f>V29-W29</f>
        <v>6.82</v>
      </c>
    </row>
    <row r="30" spans="1:28" ht="43.95" customHeight="1">
      <c r="A30" s="53">
        <v>10</v>
      </c>
      <c r="B30" s="126" t="s">
        <v>123</v>
      </c>
      <c r="C30" s="53">
        <v>10</v>
      </c>
      <c r="D30" s="114" t="s">
        <v>72</v>
      </c>
      <c r="E30" s="53" t="s">
        <v>34</v>
      </c>
      <c r="F30" s="115">
        <v>58</v>
      </c>
      <c r="G30" s="59">
        <v>161004646</v>
      </c>
      <c r="H30" s="59" t="s">
        <v>124</v>
      </c>
      <c r="I30" s="127">
        <v>3991.55</v>
      </c>
      <c r="J30" s="134"/>
      <c r="K30" s="127">
        <v>3960.15</v>
      </c>
      <c r="L30" s="127">
        <v>3960.15</v>
      </c>
      <c r="M30" s="50"/>
      <c r="N30" s="49"/>
      <c r="O30" s="49"/>
      <c r="P30" s="49"/>
      <c r="Q30" s="51">
        <v>3598.4000216783661</v>
      </c>
      <c r="R30" s="49" t="s">
        <v>33</v>
      </c>
      <c r="S30" s="51">
        <v>3404.377155161786</v>
      </c>
      <c r="T30" s="49">
        <f>N30-O30</f>
        <v>0</v>
      </c>
      <c r="U30" s="52"/>
      <c r="V30" s="49"/>
      <c r="W30" s="49"/>
      <c r="X30" s="49"/>
      <c r="Y30" s="44"/>
      <c r="Z30" s="44"/>
      <c r="AA30" s="51">
        <f>((100-V30)/(100-W30))*Y30</f>
        <v>0</v>
      </c>
      <c r="AB30" s="49">
        <f>V30-W30</f>
        <v>0</v>
      </c>
    </row>
    <row r="31" spans="1:28" ht="43.95" customHeight="1">
      <c r="A31" s="53">
        <v>13</v>
      </c>
      <c r="B31" s="126" t="s">
        <v>125</v>
      </c>
      <c r="C31" s="53">
        <v>13</v>
      </c>
      <c r="D31" s="115" t="s">
        <v>72</v>
      </c>
      <c r="E31" s="53" t="s">
        <v>34</v>
      </c>
      <c r="F31" s="115">
        <v>57</v>
      </c>
      <c r="G31" s="59">
        <v>161004648</v>
      </c>
      <c r="H31" s="59" t="s">
        <v>125</v>
      </c>
      <c r="I31" s="127">
        <v>4013.35</v>
      </c>
      <c r="J31" s="134"/>
      <c r="K31" s="127">
        <v>3982</v>
      </c>
      <c r="L31" s="127">
        <v>3982</v>
      </c>
      <c r="M31" s="50"/>
      <c r="N31" s="49"/>
      <c r="O31" s="49"/>
      <c r="P31" s="49"/>
      <c r="Q31" s="51">
        <v>3598.4000216783661</v>
      </c>
      <c r="R31" s="49" t="s">
        <v>33</v>
      </c>
      <c r="S31" s="51">
        <v>3404.377155161786</v>
      </c>
      <c r="T31" s="49">
        <f>N31-O31</f>
        <v>0</v>
      </c>
      <c r="U31" s="52"/>
      <c r="V31" s="49"/>
      <c r="W31" s="49"/>
      <c r="X31" s="49"/>
      <c r="Y31" s="44"/>
      <c r="Z31" s="44"/>
      <c r="AA31" s="51">
        <f>((100-V31)/(100-W31))*Y31</f>
        <v>0</v>
      </c>
      <c r="AB31" s="49">
        <f>V31-W31</f>
        <v>0</v>
      </c>
    </row>
    <row r="32" spans="1:28" ht="43.95" customHeight="1">
      <c r="A32" s="53">
        <v>22</v>
      </c>
      <c r="B32" s="126" t="s">
        <v>112</v>
      </c>
      <c r="C32" s="53">
        <v>22</v>
      </c>
      <c r="D32" s="59" t="s">
        <v>72</v>
      </c>
      <c r="E32" s="53" t="s">
        <v>34</v>
      </c>
      <c r="F32" s="133">
        <v>57</v>
      </c>
      <c r="G32" s="59">
        <v>161004651</v>
      </c>
      <c r="H32" s="59" t="s">
        <v>126</v>
      </c>
      <c r="I32" s="127">
        <v>3983.22</v>
      </c>
      <c r="J32" s="134"/>
      <c r="K32" s="127">
        <v>3952.53</v>
      </c>
      <c r="L32" s="127">
        <v>3952.53</v>
      </c>
      <c r="M32" s="50"/>
      <c r="N32" s="49"/>
      <c r="O32" s="49"/>
      <c r="P32" s="49"/>
      <c r="Q32" s="51">
        <v>3598.4000216783661</v>
      </c>
      <c r="R32" s="49" t="s">
        <v>33</v>
      </c>
      <c r="S32" s="51">
        <v>3404.377155161786</v>
      </c>
      <c r="T32" s="49"/>
      <c r="U32" s="52"/>
      <c r="V32" s="49"/>
      <c r="W32" s="49"/>
      <c r="X32" s="49"/>
      <c r="Y32" s="44"/>
      <c r="Z32" s="44"/>
      <c r="AA32" s="51"/>
      <c r="AB32" s="49"/>
    </row>
    <row r="33" spans="1:28" ht="43.95" customHeight="1">
      <c r="A33" s="53">
        <v>34</v>
      </c>
      <c r="B33" s="126" t="s">
        <v>127</v>
      </c>
      <c r="C33" s="114">
        <v>31</v>
      </c>
      <c r="D33" s="59" t="s">
        <v>72</v>
      </c>
      <c r="E33" s="114" t="s">
        <v>34</v>
      </c>
      <c r="F33" s="107">
        <v>59</v>
      </c>
      <c r="G33" s="59">
        <v>161004653</v>
      </c>
      <c r="H33" s="59" t="s">
        <v>120</v>
      </c>
      <c r="I33" s="127">
        <v>4012.69</v>
      </c>
      <c r="J33" s="134"/>
      <c r="K33" s="127">
        <v>3981</v>
      </c>
      <c r="L33" s="127">
        <v>3981</v>
      </c>
      <c r="M33" s="50"/>
      <c r="N33" s="49"/>
      <c r="O33" s="49"/>
      <c r="P33" s="49"/>
      <c r="Q33" s="51">
        <v>3598.4000216783661</v>
      </c>
      <c r="R33" s="49" t="s">
        <v>33</v>
      </c>
      <c r="S33" s="51">
        <v>3404.377155161786</v>
      </c>
      <c r="T33" s="49"/>
      <c r="U33" s="52"/>
      <c r="V33" s="49"/>
      <c r="W33" s="49"/>
      <c r="X33" s="49"/>
      <c r="Y33" s="44"/>
      <c r="Z33" s="44"/>
      <c r="AA33" s="51"/>
      <c r="AB33" s="49"/>
    </row>
    <row r="34" spans="1:28" ht="43.95" customHeight="1">
      <c r="A34" s="53">
        <v>36</v>
      </c>
      <c r="B34" s="126" t="s">
        <v>114</v>
      </c>
      <c r="C34" s="114">
        <v>33</v>
      </c>
      <c r="D34" s="59" t="s">
        <v>72</v>
      </c>
      <c r="E34" s="114" t="s">
        <v>34</v>
      </c>
      <c r="F34" s="107">
        <v>59</v>
      </c>
      <c r="G34" s="59">
        <v>161004656</v>
      </c>
      <c r="H34" s="59" t="s">
        <v>115</v>
      </c>
      <c r="I34" s="127">
        <v>3828.22</v>
      </c>
      <c r="J34" s="128"/>
      <c r="K34" s="127">
        <v>3797.95</v>
      </c>
      <c r="L34" s="127">
        <v>3797.95</v>
      </c>
      <c r="M34" s="50"/>
      <c r="N34" s="49"/>
      <c r="O34" s="49"/>
      <c r="P34" s="49"/>
      <c r="Q34" s="51">
        <v>3598.4000216783661</v>
      </c>
      <c r="R34" s="49" t="s">
        <v>33</v>
      </c>
      <c r="S34" s="51">
        <v>3404.377155161786</v>
      </c>
      <c r="T34" s="49"/>
      <c r="U34" s="52"/>
      <c r="V34" s="49"/>
      <c r="W34" s="49"/>
      <c r="X34" s="49"/>
      <c r="Y34" s="44"/>
      <c r="Z34" s="44"/>
      <c r="AA34" s="51"/>
      <c r="AB34" s="49"/>
    </row>
    <row r="35" spans="1:28" ht="43.95" customHeight="1">
      <c r="A35" s="53">
        <v>44</v>
      </c>
      <c r="B35" s="126" t="s">
        <v>128</v>
      </c>
      <c r="C35" s="114">
        <v>41</v>
      </c>
      <c r="D35" s="59" t="s">
        <v>72</v>
      </c>
      <c r="E35" s="114" t="s">
        <v>34</v>
      </c>
      <c r="F35" s="107">
        <v>58</v>
      </c>
      <c r="G35" s="59">
        <v>161004658</v>
      </c>
      <c r="H35" s="59" t="s">
        <v>108</v>
      </c>
      <c r="I35" s="127">
        <v>4081.37</v>
      </c>
      <c r="J35" s="128"/>
      <c r="K35" s="127">
        <v>4050</v>
      </c>
      <c r="L35" s="127">
        <v>4050</v>
      </c>
      <c r="M35" s="50"/>
      <c r="N35" s="49"/>
      <c r="O35" s="49"/>
      <c r="P35" s="49"/>
      <c r="Q35" s="51">
        <v>3598.4000216783661</v>
      </c>
      <c r="R35" s="49" t="s">
        <v>33</v>
      </c>
      <c r="S35" s="51">
        <v>3404.377155161786</v>
      </c>
      <c r="T35" s="49"/>
      <c r="U35" s="52"/>
      <c r="V35" s="49"/>
      <c r="W35" s="49"/>
      <c r="X35" s="49"/>
      <c r="Y35" s="44"/>
      <c r="Z35" s="44"/>
      <c r="AA35" s="51"/>
      <c r="AB35" s="49"/>
    </row>
    <row r="36" spans="1:28" ht="43.95" customHeight="1">
      <c r="A36" s="53">
        <v>54</v>
      </c>
      <c r="B36" s="126" t="s">
        <v>116</v>
      </c>
      <c r="C36" s="114">
        <v>51</v>
      </c>
      <c r="D36" s="59" t="s">
        <v>72</v>
      </c>
      <c r="E36" s="114" t="s">
        <v>34</v>
      </c>
      <c r="F36" s="107">
        <v>59</v>
      </c>
      <c r="G36" s="59">
        <v>161004664</v>
      </c>
      <c r="H36" s="59" t="s">
        <v>117</v>
      </c>
      <c r="I36" s="127">
        <v>4116.6000000000004</v>
      </c>
      <c r="J36" s="128"/>
      <c r="K36" s="127">
        <v>4084.93</v>
      </c>
      <c r="L36" s="108"/>
      <c r="M36" s="50"/>
      <c r="N36" s="49"/>
      <c r="O36" s="49"/>
      <c r="P36" s="49"/>
      <c r="Q36" s="51">
        <v>3598.4000216783661</v>
      </c>
      <c r="R36" s="49" t="s">
        <v>33</v>
      </c>
      <c r="S36" s="51">
        <v>3404.377155161786</v>
      </c>
      <c r="T36" s="49"/>
      <c r="U36" s="52"/>
      <c r="V36" s="49"/>
      <c r="W36" s="49"/>
      <c r="X36" s="49"/>
      <c r="Y36" s="44"/>
      <c r="Z36" s="44"/>
      <c r="AA36" s="51"/>
      <c r="AB36" s="49"/>
    </row>
    <row r="37" spans="1:28" ht="43.95" customHeight="1">
      <c r="A37" s="53">
        <v>56</v>
      </c>
      <c r="B37" s="126" t="s">
        <v>119</v>
      </c>
      <c r="C37" s="114">
        <v>53</v>
      </c>
      <c r="D37" s="59" t="s">
        <v>72</v>
      </c>
      <c r="E37" s="114" t="s">
        <v>34</v>
      </c>
      <c r="F37" s="107">
        <v>59</v>
      </c>
      <c r="G37" s="59">
        <v>161004154</v>
      </c>
      <c r="H37" s="59" t="s">
        <v>116</v>
      </c>
      <c r="I37" s="127">
        <v>3972.22</v>
      </c>
      <c r="J37" s="128"/>
      <c r="K37" s="127">
        <v>3940.8</v>
      </c>
      <c r="L37" s="108"/>
      <c r="M37" s="50"/>
      <c r="N37" s="49"/>
      <c r="O37" s="49"/>
      <c r="P37" s="49"/>
      <c r="Q37" s="51">
        <v>3598.4000216783661</v>
      </c>
      <c r="R37" s="49" t="s">
        <v>33</v>
      </c>
      <c r="S37" s="51">
        <v>3404.377155161786</v>
      </c>
      <c r="T37" s="49"/>
      <c r="U37" s="52"/>
      <c r="V37" s="49"/>
      <c r="W37" s="49"/>
      <c r="X37" s="49"/>
      <c r="Y37" s="44"/>
      <c r="Z37" s="44"/>
      <c r="AA37" s="51"/>
      <c r="AB37" s="49"/>
    </row>
    <row r="38" spans="1:28" ht="43.95" customHeight="1">
      <c r="A38" s="53">
        <v>61</v>
      </c>
      <c r="B38" s="126" t="s">
        <v>129</v>
      </c>
      <c r="C38" s="114">
        <v>58</v>
      </c>
      <c r="D38" s="59" t="s">
        <v>72</v>
      </c>
      <c r="E38" s="114" t="s">
        <v>34</v>
      </c>
      <c r="F38" s="107">
        <v>59</v>
      </c>
      <c r="G38" s="59">
        <v>161004668</v>
      </c>
      <c r="H38" s="59" t="s">
        <v>118</v>
      </c>
      <c r="I38" s="127">
        <v>3929.77</v>
      </c>
      <c r="J38" s="128"/>
      <c r="K38" s="127">
        <v>3898.75</v>
      </c>
      <c r="L38" s="108"/>
      <c r="M38" s="50"/>
      <c r="N38" s="49"/>
      <c r="O38" s="49"/>
      <c r="P38" s="49"/>
      <c r="Q38" s="51">
        <v>3598.4000216783661</v>
      </c>
      <c r="R38" s="49" t="s">
        <v>33</v>
      </c>
      <c r="S38" s="51">
        <v>3404.377155161786</v>
      </c>
      <c r="T38" s="49"/>
      <c r="U38" s="52"/>
      <c r="V38" s="49"/>
      <c r="W38" s="49"/>
      <c r="X38" s="49"/>
      <c r="Y38" s="44"/>
      <c r="Z38" s="44"/>
      <c r="AA38" s="51"/>
      <c r="AB38" s="49"/>
    </row>
    <row r="39" spans="1:28" ht="43.95" customHeight="1">
      <c r="A39" s="53">
        <v>63</v>
      </c>
      <c r="B39" s="126" t="s">
        <v>130</v>
      </c>
      <c r="C39" s="114">
        <v>60</v>
      </c>
      <c r="D39" s="59" t="s">
        <v>72</v>
      </c>
      <c r="E39" s="114" t="s">
        <v>34</v>
      </c>
      <c r="F39" s="107">
        <v>59</v>
      </c>
      <c r="G39" s="59">
        <v>161004670</v>
      </c>
      <c r="H39" s="59" t="s">
        <v>129</v>
      </c>
      <c r="I39" s="127">
        <v>3967.59</v>
      </c>
      <c r="J39" s="128"/>
      <c r="K39" s="127">
        <v>3936.65</v>
      </c>
      <c r="L39" s="108"/>
      <c r="M39" s="50"/>
      <c r="N39" s="49"/>
      <c r="O39" s="49"/>
      <c r="P39" s="49"/>
      <c r="Q39" s="51">
        <v>3598.4000216783661</v>
      </c>
      <c r="R39" s="49" t="s">
        <v>33</v>
      </c>
      <c r="S39" s="51">
        <v>3404.377155161786</v>
      </c>
      <c r="T39" s="49"/>
      <c r="U39" s="52"/>
      <c r="V39" s="49"/>
      <c r="W39" s="49"/>
      <c r="X39" s="49"/>
      <c r="Y39" s="44"/>
      <c r="Z39" s="44"/>
      <c r="AA39" s="51"/>
      <c r="AB39" s="49"/>
    </row>
    <row r="40" spans="1:28" ht="43.95" customHeight="1">
      <c r="A40" s="53">
        <v>65</v>
      </c>
      <c r="B40" s="126" t="s">
        <v>104</v>
      </c>
      <c r="C40" s="114">
        <v>62</v>
      </c>
      <c r="D40" s="59" t="s">
        <v>72</v>
      </c>
      <c r="E40" s="114" t="s">
        <v>34</v>
      </c>
      <c r="F40" s="107">
        <v>58</v>
      </c>
      <c r="G40" s="59">
        <v>161004671</v>
      </c>
      <c r="H40" s="59" t="s">
        <v>130</v>
      </c>
      <c r="I40" s="127">
        <v>4077.6</v>
      </c>
      <c r="J40" s="128"/>
      <c r="K40" s="127">
        <v>4046.2</v>
      </c>
      <c r="L40" s="108"/>
      <c r="M40" s="50"/>
      <c r="N40" s="49"/>
      <c r="O40" s="49"/>
      <c r="P40" s="49"/>
      <c r="Q40" s="51">
        <v>3598.4000216783661</v>
      </c>
      <c r="R40" s="49" t="s">
        <v>33</v>
      </c>
      <c r="S40" s="51">
        <v>3404.377155161786</v>
      </c>
      <c r="T40" s="49"/>
      <c r="U40" s="52"/>
      <c r="V40" s="49"/>
      <c r="W40" s="49"/>
      <c r="X40" s="49"/>
      <c r="Y40" s="44"/>
      <c r="Z40" s="44"/>
      <c r="AA40" s="51"/>
      <c r="AB40" s="49"/>
    </row>
    <row r="41" spans="1:28" ht="43.95" customHeight="1">
      <c r="A41" s="53"/>
      <c r="B41" s="126"/>
      <c r="C41" s="114"/>
      <c r="D41" s="62" t="s">
        <v>72</v>
      </c>
      <c r="E41" s="62" t="s">
        <v>34</v>
      </c>
      <c r="F41" s="107"/>
      <c r="G41" s="59"/>
      <c r="H41" s="59"/>
      <c r="I41" s="129">
        <f>SUM(I29:I40)</f>
        <v>47982.6</v>
      </c>
      <c r="J41" s="130"/>
      <c r="K41" s="129">
        <f>SUM(K29:K40)</f>
        <v>47608.1</v>
      </c>
      <c r="L41" s="108"/>
      <c r="M41" s="50"/>
      <c r="N41" s="49"/>
      <c r="O41" s="49"/>
      <c r="P41" s="49"/>
      <c r="Q41" s="58">
        <f>SUMPRODUCT(Q29:Q40,$K29:$K40)/$K41</f>
        <v>3586.6711238181724</v>
      </c>
      <c r="R41" s="56" t="str">
        <f>IF(Q41&gt;5200,"G7",IF(Q41&gt;4900,"G8",IF(Q41&gt;4600,"G9",IF(Q41&gt;4300,"G10",IF(Q41&gt;4000,"G11",IF(Q41&gt;3700,"G12",IF(Q41&gt;3400,"G13",IF(Q41&gt;3100,"G14",IF(Q41&gt;2800,"G15",IF(Q41&gt;2500,"G16",IF(Q41&gt;2200,"G17")))))))))))</f>
        <v>G13</v>
      </c>
      <c r="S41" s="58">
        <f>SUMPRODUCT(S29:S40,$K29:$K40)/$K41</f>
        <v>3393.2325892302015</v>
      </c>
      <c r="T41" s="49"/>
      <c r="U41" s="52"/>
      <c r="V41" s="49"/>
      <c r="W41" s="49"/>
      <c r="X41" s="49"/>
      <c r="Y41" s="56">
        <v>4150</v>
      </c>
      <c r="Z41" s="56" t="s">
        <v>34</v>
      </c>
      <c r="AA41" s="58">
        <v>3850</v>
      </c>
      <c r="AB41" s="49"/>
    </row>
    <row r="42" spans="1:28" ht="43.95" customHeight="1">
      <c r="A42" s="53"/>
      <c r="B42" s="126"/>
      <c r="C42" s="114"/>
      <c r="D42" s="59"/>
      <c r="E42" s="114"/>
      <c r="F42" s="107"/>
      <c r="G42" s="59"/>
      <c r="H42" s="59"/>
      <c r="I42" s="127"/>
      <c r="J42" s="128"/>
      <c r="K42" s="127"/>
      <c r="L42" s="108"/>
      <c r="M42" s="50"/>
      <c r="N42" s="49"/>
      <c r="O42" s="49"/>
      <c r="P42" s="49"/>
      <c r="Q42" s="51"/>
      <c r="R42" s="49"/>
      <c r="S42" s="51"/>
      <c r="T42" s="49"/>
      <c r="U42" s="52"/>
      <c r="V42" s="49"/>
      <c r="W42" s="49"/>
      <c r="X42" s="49"/>
      <c r="Y42" s="44"/>
      <c r="Z42" s="44"/>
      <c r="AA42" s="51"/>
      <c r="AB42" s="49"/>
    </row>
    <row r="43" spans="1:28" ht="43.95" customHeight="1">
      <c r="A43" s="53"/>
      <c r="B43" s="126"/>
      <c r="C43" s="114"/>
      <c r="D43" s="59"/>
      <c r="E43" s="114"/>
      <c r="F43" s="107"/>
      <c r="G43" s="59"/>
      <c r="H43" s="59"/>
      <c r="I43" s="127"/>
      <c r="J43" s="128"/>
      <c r="K43" s="127"/>
      <c r="L43" s="108"/>
      <c r="M43" s="50"/>
      <c r="N43" s="49"/>
      <c r="O43" s="49"/>
      <c r="P43" s="49"/>
      <c r="Q43" s="51"/>
      <c r="R43" s="49"/>
      <c r="S43" s="51"/>
      <c r="T43" s="49"/>
      <c r="U43" s="52"/>
      <c r="V43" s="49"/>
      <c r="W43" s="49"/>
      <c r="X43" s="49"/>
      <c r="Y43" s="44"/>
      <c r="Z43" s="44"/>
      <c r="AA43" s="51"/>
      <c r="AB43" s="49"/>
    </row>
    <row r="44" spans="1:28" ht="43.95" customHeight="1">
      <c r="A44" s="53">
        <v>16</v>
      </c>
      <c r="B44" s="126" t="s">
        <v>131</v>
      </c>
      <c r="C44" s="53">
        <v>16</v>
      </c>
      <c r="D44" s="59" t="s">
        <v>132</v>
      </c>
      <c r="E44" s="53" t="s">
        <v>34</v>
      </c>
      <c r="F44" s="107">
        <v>58</v>
      </c>
      <c r="G44" s="59">
        <v>161009192</v>
      </c>
      <c r="H44" s="59" t="s">
        <v>133</v>
      </c>
      <c r="I44" s="127">
        <v>3819.46</v>
      </c>
      <c r="J44" s="134"/>
      <c r="K44" s="127">
        <v>3789.7</v>
      </c>
      <c r="L44" s="127">
        <v>3789.7</v>
      </c>
      <c r="M44" s="50"/>
      <c r="N44" s="49"/>
      <c r="O44" s="49"/>
      <c r="P44" s="49"/>
      <c r="Q44" s="51"/>
      <c r="R44" s="49"/>
      <c r="S44" s="51"/>
      <c r="T44" s="49"/>
      <c r="U44" s="52"/>
      <c r="V44" s="49"/>
      <c r="W44" s="49"/>
      <c r="X44" s="49"/>
      <c r="Y44" s="44"/>
      <c r="Z44" s="44"/>
      <c r="AA44" s="51"/>
      <c r="AB44" s="49"/>
    </row>
    <row r="45" spans="1:28" ht="43.95" customHeight="1">
      <c r="A45" s="53">
        <v>21</v>
      </c>
      <c r="B45" s="126" t="s">
        <v>126</v>
      </c>
      <c r="C45" s="53">
        <v>21</v>
      </c>
      <c r="D45" s="59" t="s">
        <v>132</v>
      </c>
      <c r="E45" s="53" t="s">
        <v>34</v>
      </c>
      <c r="F45" s="133">
        <v>59</v>
      </c>
      <c r="G45" s="59">
        <v>161009196</v>
      </c>
      <c r="H45" s="59" t="s">
        <v>134</v>
      </c>
      <c r="I45" s="127">
        <v>3884.85</v>
      </c>
      <c r="J45" s="134"/>
      <c r="K45" s="127">
        <v>3854.59</v>
      </c>
      <c r="L45" s="127">
        <v>3854.59</v>
      </c>
      <c r="M45" s="50"/>
      <c r="N45" s="49"/>
      <c r="O45" s="49"/>
      <c r="P45" s="49"/>
      <c r="Q45" s="51"/>
      <c r="R45" s="49"/>
      <c r="S45" s="51"/>
      <c r="T45" s="49"/>
      <c r="U45" s="52"/>
      <c r="V45" s="49"/>
      <c r="W45" s="49"/>
      <c r="X45" s="49"/>
      <c r="Y45" s="44"/>
      <c r="Z45" s="44"/>
      <c r="AA45" s="51"/>
      <c r="AB45" s="49"/>
    </row>
    <row r="46" spans="1:28" ht="43.95" customHeight="1">
      <c r="A46" s="53">
        <v>25</v>
      </c>
      <c r="B46" s="126" t="s">
        <v>112</v>
      </c>
      <c r="C46" s="53">
        <v>24</v>
      </c>
      <c r="D46" s="59" t="s">
        <v>80</v>
      </c>
      <c r="E46" s="53" t="s">
        <v>34</v>
      </c>
      <c r="F46" s="133"/>
      <c r="G46" s="59">
        <v>161009202</v>
      </c>
      <c r="H46" s="59" t="s">
        <v>112</v>
      </c>
      <c r="I46" s="127">
        <v>0</v>
      </c>
      <c r="J46" s="134"/>
      <c r="K46" s="127">
        <v>0</v>
      </c>
      <c r="L46" s="127">
        <v>0</v>
      </c>
      <c r="M46" s="50"/>
      <c r="N46" s="49"/>
      <c r="O46" s="49"/>
      <c r="P46" s="49"/>
      <c r="Q46" s="51"/>
      <c r="R46" s="49"/>
      <c r="S46" s="51"/>
      <c r="T46" s="49"/>
      <c r="U46" s="52"/>
      <c r="V46" s="49"/>
      <c r="W46" s="49"/>
      <c r="X46" s="49"/>
      <c r="Y46" s="44"/>
      <c r="Z46" s="44"/>
      <c r="AA46" s="51"/>
      <c r="AB46" s="49"/>
    </row>
    <row r="47" spans="1:28" ht="43.95" customHeight="1">
      <c r="A47" s="53">
        <v>39</v>
      </c>
      <c r="B47" s="126" t="s">
        <v>135</v>
      </c>
      <c r="C47" s="114">
        <v>36</v>
      </c>
      <c r="D47" s="59" t="s">
        <v>80</v>
      </c>
      <c r="E47" s="53" t="s">
        <v>34</v>
      </c>
      <c r="F47" s="107">
        <v>52</v>
      </c>
      <c r="G47" s="59">
        <v>161009214</v>
      </c>
      <c r="H47" s="59" t="s">
        <v>114</v>
      </c>
      <c r="I47" s="127">
        <v>3192.11</v>
      </c>
      <c r="J47" s="128"/>
      <c r="K47" s="127">
        <v>3167.25</v>
      </c>
      <c r="L47" s="127">
        <v>3167.25</v>
      </c>
      <c r="M47" s="50"/>
      <c r="N47" s="49"/>
      <c r="O47" s="49"/>
      <c r="P47" s="49"/>
      <c r="Q47" s="51"/>
      <c r="R47" s="49"/>
      <c r="S47" s="51"/>
      <c r="T47" s="49"/>
      <c r="U47" s="52"/>
      <c r="V47" s="49"/>
      <c r="W47" s="49"/>
      <c r="X47" s="49"/>
      <c r="Y47" s="44"/>
      <c r="Z47" s="44"/>
      <c r="AA47" s="51"/>
      <c r="AB47" s="49"/>
    </row>
    <row r="48" spans="1:28" ht="43.95" customHeight="1">
      <c r="A48" s="53">
        <v>40</v>
      </c>
      <c r="B48" s="126" t="s">
        <v>135</v>
      </c>
      <c r="C48" s="114">
        <v>37</v>
      </c>
      <c r="D48" s="59" t="s">
        <v>80</v>
      </c>
      <c r="E48" s="53" t="s">
        <v>34</v>
      </c>
      <c r="F48" s="107">
        <v>58</v>
      </c>
      <c r="G48" s="59">
        <v>151000155</v>
      </c>
      <c r="H48" s="59" t="s">
        <v>135</v>
      </c>
      <c r="I48" s="127">
        <v>3658.64</v>
      </c>
      <c r="J48" s="128"/>
      <c r="K48" s="127">
        <v>3630</v>
      </c>
      <c r="L48" s="127">
        <v>3630</v>
      </c>
      <c r="M48" s="50"/>
      <c r="N48" s="49"/>
      <c r="O48" s="49"/>
      <c r="P48" s="49"/>
      <c r="Q48" s="51"/>
      <c r="R48" s="49"/>
      <c r="S48" s="51"/>
      <c r="T48" s="49"/>
      <c r="U48" s="52"/>
      <c r="V48" s="49"/>
      <c r="W48" s="49"/>
      <c r="X48" s="49"/>
      <c r="Y48" s="44"/>
      <c r="Z48" s="44"/>
      <c r="AA48" s="51"/>
      <c r="AB48" s="49"/>
    </row>
    <row r="49" spans="1:28" ht="43.95" customHeight="1">
      <c r="A49" s="53"/>
      <c r="B49" s="126"/>
      <c r="C49" s="114"/>
      <c r="D49" s="62" t="s">
        <v>80</v>
      </c>
      <c r="E49" s="63" t="s">
        <v>34</v>
      </c>
      <c r="F49" s="107"/>
      <c r="G49" s="59"/>
      <c r="H49" s="59"/>
      <c r="I49" s="129">
        <f>SUM(I44:I48)</f>
        <v>14555.06</v>
      </c>
      <c r="J49" s="130"/>
      <c r="K49" s="129">
        <f>SUM(K44:K48)</f>
        <v>14441.54</v>
      </c>
      <c r="L49" s="127"/>
      <c r="M49" s="50"/>
      <c r="N49" s="49"/>
      <c r="O49" s="49"/>
      <c r="P49" s="49"/>
      <c r="Q49" s="58">
        <v>3736.3476887489273</v>
      </c>
      <c r="R49" s="57" t="s">
        <v>37</v>
      </c>
      <c r="S49" s="58">
        <v>3499.0550591429724</v>
      </c>
      <c r="T49" s="49"/>
      <c r="U49" s="52"/>
      <c r="V49" s="49"/>
      <c r="W49" s="49"/>
      <c r="X49" s="49"/>
      <c r="Y49" s="56">
        <v>4150</v>
      </c>
      <c r="Z49" s="56" t="s">
        <v>34</v>
      </c>
      <c r="AA49" s="58">
        <v>3850</v>
      </c>
      <c r="AB49" s="49"/>
    </row>
    <row r="50" spans="1:28" ht="43.95" customHeight="1">
      <c r="A50" s="53"/>
      <c r="B50" s="126"/>
      <c r="C50" s="114"/>
      <c r="D50" s="59"/>
      <c r="E50" s="53"/>
      <c r="F50" s="107"/>
      <c r="G50" s="59"/>
      <c r="H50" s="59"/>
      <c r="I50" s="127"/>
      <c r="J50" s="128"/>
      <c r="K50" s="127"/>
      <c r="L50" s="127"/>
      <c r="M50" s="50"/>
      <c r="N50" s="49"/>
      <c r="O50" s="49"/>
      <c r="P50" s="49"/>
      <c r="Q50" s="51"/>
      <c r="R50" s="49"/>
      <c r="S50" s="51"/>
      <c r="T50" s="49"/>
      <c r="U50" s="52"/>
      <c r="V50" s="49"/>
      <c r="W50" s="49"/>
      <c r="X50" s="49"/>
      <c r="Y50" s="44"/>
      <c r="Z50" s="44"/>
      <c r="AA50" s="51"/>
      <c r="AB50" s="49"/>
    </row>
    <row r="51" spans="1:28" ht="43.95" customHeight="1">
      <c r="A51" s="53"/>
      <c r="B51" s="126"/>
      <c r="C51" s="114"/>
      <c r="D51" s="59"/>
      <c r="E51" s="53"/>
      <c r="F51" s="107"/>
      <c r="G51" s="59"/>
      <c r="H51" s="59"/>
      <c r="I51" s="127"/>
      <c r="J51" s="128"/>
      <c r="K51" s="127"/>
      <c r="L51" s="127"/>
      <c r="M51" s="50"/>
      <c r="N51" s="49"/>
      <c r="O51" s="49"/>
      <c r="P51" s="49"/>
      <c r="Q51" s="51"/>
      <c r="R51" s="49"/>
      <c r="S51" s="51"/>
      <c r="T51" s="49"/>
      <c r="U51" s="52"/>
      <c r="V51" s="49"/>
      <c r="W51" s="49"/>
      <c r="X51" s="49"/>
      <c r="Y51" s="44"/>
      <c r="Z51" s="44"/>
      <c r="AA51" s="51"/>
      <c r="AB51" s="49"/>
    </row>
    <row r="52" spans="1:28" ht="43.95" customHeight="1">
      <c r="A52" s="53">
        <v>1</v>
      </c>
      <c r="B52" s="126" t="s">
        <v>121</v>
      </c>
      <c r="C52" s="53">
        <v>1</v>
      </c>
      <c r="D52" s="59" t="s">
        <v>93</v>
      </c>
      <c r="E52" s="53" t="s">
        <v>31</v>
      </c>
      <c r="F52" s="115">
        <v>58</v>
      </c>
      <c r="G52" s="137">
        <v>424000037</v>
      </c>
      <c r="H52" s="59" t="s">
        <v>122</v>
      </c>
      <c r="I52" s="108">
        <v>3849</v>
      </c>
      <c r="J52" s="108"/>
      <c r="K52" s="108">
        <v>3819.37</v>
      </c>
      <c r="L52" s="108">
        <v>3819.37</v>
      </c>
      <c r="M52" s="50"/>
      <c r="N52" s="49">
        <v>11.16</v>
      </c>
      <c r="O52" s="49">
        <v>6.37</v>
      </c>
      <c r="P52" s="49">
        <v>33.880000000000003</v>
      </c>
      <c r="Q52" s="51">
        <v>4412</v>
      </c>
      <c r="R52" s="49" t="s">
        <v>31</v>
      </c>
      <c r="S52" s="51">
        <f>((100-N52)/(100-O52))*Q52</f>
        <v>4186.2873010787143</v>
      </c>
      <c r="T52" s="49">
        <f>N52-O52</f>
        <v>4.79</v>
      </c>
      <c r="U52" s="52"/>
      <c r="V52" s="49"/>
      <c r="W52" s="49"/>
      <c r="X52" s="49"/>
      <c r="Y52" s="44"/>
      <c r="Z52" s="44"/>
      <c r="AA52" s="51"/>
      <c r="AB52" s="49"/>
    </row>
    <row r="53" spans="1:28" ht="43.95" customHeight="1">
      <c r="A53" s="53">
        <v>4</v>
      </c>
      <c r="B53" s="126" t="s">
        <v>136</v>
      </c>
      <c r="C53" s="53">
        <v>4</v>
      </c>
      <c r="D53" s="59" t="s">
        <v>93</v>
      </c>
      <c r="E53" s="53" t="s">
        <v>31</v>
      </c>
      <c r="F53" s="107">
        <v>59</v>
      </c>
      <c r="G53" s="59">
        <v>242000060</v>
      </c>
      <c r="H53" s="59" t="s">
        <v>122</v>
      </c>
      <c r="I53" s="108">
        <v>4006.43</v>
      </c>
      <c r="J53" s="108"/>
      <c r="K53" s="108">
        <v>3975.9</v>
      </c>
      <c r="L53" s="108">
        <v>3975.9</v>
      </c>
      <c r="M53" s="50"/>
      <c r="N53" s="49">
        <v>11.15</v>
      </c>
      <c r="O53" s="49">
        <v>10.52</v>
      </c>
      <c r="P53" s="49">
        <v>16.11</v>
      </c>
      <c r="Q53" s="51">
        <v>5462</v>
      </c>
      <c r="R53" s="49" t="s">
        <v>66</v>
      </c>
      <c r="S53" s="51">
        <f>((100-N53)/(100-O53))*Q53</f>
        <v>5423.5438086723279</v>
      </c>
      <c r="T53" s="49">
        <f>N53-O53</f>
        <v>0.63000000000000078</v>
      </c>
      <c r="U53" s="52"/>
      <c r="V53" s="49"/>
      <c r="W53" s="49"/>
      <c r="X53" s="49"/>
      <c r="Y53" s="44"/>
      <c r="Z53" s="44"/>
      <c r="AA53" s="51"/>
      <c r="AB53" s="49"/>
    </row>
    <row r="54" spans="1:28" ht="43.95" customHeight="1">
      <c r="A54" s="53">
        <v>15</v>
      </c>
      <c r="B54" s="126" t="s">
        <v>133</v>
      </c>
      <c r="C54" s="53">
        <v>15</v>
      </c>
      <c r="D54" s="59" t="s">
        <v>93</v>
      </c>
      <c r="E54" s="53" t="s">
        <v>31</v>
      </c>
      <c r="F54" s="107">
        <v>52</v>
      </c>
      <c r="G54" s="59">
        <v>462000206</v>
      </c>
      <c r="H54" s="59" t="s">
        <v>125</v>
      </c>
      <c r="I54" s="127">
        <v>3490.79</v>
      </c>
      <c r="J54" s="134"/>
      <c r="K54" s="134">
        <v>3467.46</v>
      </c>
      <c r="L54" s="134">
        <v>3467.46</v>
      </c>
      <c r="M54" s="50"/>
      <c r="N54" s="49"/>
      <c r="O54" s="49"/>
      <c r="P54" s="49"/>
      <c r="Q54" s="51">
        <v>3758.8394273831377</v>
      </c>
      <c r="R54" s="49" t="s">
        <v>37</v>
      </c>
      <c r="S54" s="51">
        <v>3627.4393553680575</v>
      </c>
      <c r="T54" s="49"/>
      <c r="U54" s="52"/>
      <c r="V54" s="49"/>
      <c r="W54" s="49"/>
      <c r="X54" s="49"/>
      <c r="Y54" s="44"/>
      <c r="Z54" s="44"/>
      <c r="AA54" s="51"/>
      <c r="AB54" s="49"/>
    </row>
    <row r="55" spans="1:28" ht="43.95" customHeight="1">
      <c r="A55" s="53">
        <v>17</v>
      </c>
      <c r="B55" s="126" t="s">
        <v>131</v>
      </c>
      <c r="C55" s="53">
        <v>17</v>
      </c>
      <c r="D55" s="59" t="s">
        <v>93</v>
      </c>
      <c r="E55" s="53" t="s">
        <v>31</v>
      </c>
      <c r="F55" s="107">
        <v>59</v>
      </c>
      <c r="G55" s="59">
        <v>262000498</v>
      </c>
      <c r="H55" s="59" t="s">
        <v>125</v>
      </c>
      <c r="I55" s="127">
        <v>3981.79</v>
      </c>
      <c r="J55" s="134"/>
      <c r="K55" s="127">
        <v>3950</v>
      </c>
      <c r="L55" s="127">
        <v>3950</v>
      </c>
      <c r="M55" s="50"/>
      <c r="N55" s="49"/>
      <c r="O55" s="49"/>
      <c r="P55" s="49"/>
      <c r="Q55" s="51">
        <v>3758.8394273831377</v>
      </c>
      <c r="R55" s="49" t="s">
        <v>37</v>
      </c>
      <c r="S55" s="51">
        <v>3627.4393553680575</v>
      </c>
      <c r="T55" s="49"/>
      <c r="U55" s="52"/>
      <c r="V55" s="49"/>
      <c r="W55" s="49"/>
      <c r="X55" s="49"/>
      <c r="Y55" s="44"/>
      <c r="Z55" s="44"/>
      <c r="AA55" s="51"/>
      <c r="AB55" s="49"/>
    </row>
    <row r="56" spans="1:28" ht="43.95" customHeight="1">
      <c r="A56" s="53">
        <v>18</v>
      </c>
      <c r="B56" s="126" t="s">
        <v>131</v>
      </c>
      <c r="C56" s="53">
        <v>18</v>
      </c>
      <c r="D56" s="59" t="s">
        <v>93</v>
      </c>
      <c r="E56" s="53" t="s">
        <v>31</v>
      </c>
      <c r="F56" s="107">
        <v>59</v>
      </c>
      <c r="G56" s="59">
        <v>452000001</v>
      </c>
      <c r="H56" s="59" t="s">
        <v>133</v>
      </c>
      <c r="I56" s="127">
        <v>4002.29</v>
      </c>
      <c r="J56" s="134"/>
      <c r="K56" s="127">
        <v>3970.7</v>
      </c>
      <c r="L56" s="127">
        <v>3970.7</v>
      </c>
      <c r="M56" s="50"/>
      <c r="N56" s="49"/>
      <c r="O56" s="49"/>
      <c r="P56" s="49"/>
      <c r="Q56" s="51">
        <v>3758.8394273831377</v>
      </c>
      <c r="R56" s="49" t="s">
        <v>37</v>
      </c>
      <c r="S56" s="51">
        <v>3627.4393553680575</v>
      </c>
      <c r="T56" s="49"/>
      <c r="U56" s="52"/>
      <c r="V56" s="49"/>
      <c r="W56" s="49"/>
      <c r="X56" s="49"/>
      <c r="Y56" s="44"/>
      <c r="Z56" s="44"/>
      <c r="AA56" s="51"/>
      <c r="AB56" s="49"/>
    </row>
    <row r="57" spans="1:28" ht="43.95" customHeight="1">
      <c r="A57" s="53">
        <v>19</v>
      </c>
      <c r="B57" s="126" t="s">
        <v>134</v>
      </c>
      <c r="C57" s="53">
        <v>19</v>
      </c>
      <c r="D57" s="59" t="s">
        <v>93</v>
      </c>
      <c r="E57" s="53" t="s">
        <v>31</v>
      </c>
      <c r="F57" s="107">
        <v>59</v>
      </c>
      <c r="G57" s="59">
        <v>462000209</v>
      </c>
      <c r="H57" s="59" t="s">
        <v>131</v>
      </c>
      <c r="I57" s="127">
        <v>4057.21</v>
      </c>
      <c r="J57" s="134"/>
      <c r="K57" s="127">
        <v>4025.15</v>
      </c>
      <c r="L57" s="127">
        <v>4025.15</v>
      </c>
      <c r="M57" s="50"/>
      <c r="N57" s="49"/>
      <c r="O57" s="49"/>
      <c r="P57" s="49"/>
      <c r="Q57" s="51">
        <v>3758.8394273831377</v>
      </c>
      <c r="R57" s="49" t="s">
        <v>37</v>
      </c>
      <c r="S57" s="51">
        <v>3627.4393553680575</v>
      </c>
      <c r="T57" s="49"/>
      <c r="U57" s="52"/>
      <c r="V57" s="49"/>
      <c r="W57" s="49"/>
      <c r="X57" s="49"/>
      <c r="Y57" s="44"/>
      <c r="Z57" s="44"/>
      <c r="AA57" s="51"/>
      <c r="AB57" s="49"/>
    </row>
    <row r="58" spans="1:28" ht="43.95" customHeight="1">
      <c r="A58" s="53">
        <v>23</v>
      </c>
      <c r="B58" s="126" t="s">
        <v>112</v>
      </c>
      <c r="C58" s="53">
        <v>23</v>
      </c>
      <c r="D58" s="59" t="s">
        <v>93</v>
      </c>
      <c r="E58" s="53" t="s">
        <v>31</v>
      </c>
      <c r="F58" s="133">
        <v>58</v>
      </c>
      <c r="G58" s="59">
        <v>462000212</v>
      </c>
      <c r="H58" s="59" t="s">
        <v>126</v>
      </c>
      <c r="I58" s="127">
        <v>3979</v>
      </c>
      <c r="J58" s="134"/>
      <c r="K58" s="127">
        <v>3947.57</v>
      </c>
      <c r="L58" s="127">
        <v>3947.57</v>
      </c>
      <c r="M58" s="50"/>
      <c r="N58" s="49"/>
      <c r="O58" s="49"/>
      <c r="P58" s="49"/>
      <c r="Q58" s="51">
        <v>3758.8394273831377</v>
      </c>
      <c r="R58" s="49" t="s">
        <v>37</v>
      </c>
      <c r="S58" s="51">
        <v>3627.4393553680575</v>
      </c>
      <c r="T58" s="49"/>
      <c r="U58" s="52"/>
      <c r="V58" s="49"/>
      <c r="W58" s="49"/>
      <c r="X58" s="49"/>
      <c r="Y58" s="44"/>
      <c r="Z58" s="44"/>
      <c r="AA58" s="51"/>
      <c r="AB58" s="49"/>
    </row>
    <row r="59" spans="1:28" ht="43.95" customHeight="1">
      <c r="A59" s="53">
        <v>26</v>
      </c>
      <c r="B59" s="126" t="s">
        <v>109</v>
      </c>
      <c r="C59" s="53">
        <v>25</v>
      </c>
      <c r="D59" s="59" t="s">
        <v>93</v>
      </c>
      <c r="E59" s="53" t="s">
        <v>31</v>
      </c>
      <c r="F59" s="133">
        <v>59</v>
      </c>
      <c r="G59" s="59">
        <v>462000213</v>
      </c>
      <c r="H59" s="59" t="s">
        <v>126</v>
      </c>
      <c r="I59" s="127">
        <v>3957</v>
      </c>
      <c r="J59" s="134"/>
      <c r="K59" s="127">
        <v>3926.13</v>
      </c>
      <c r="L59" s="127">
        <v>3926.13</v>
      </c>
      <c r="M59" s="50"/>
      <c r="N59" s="49"/>
      <c r="O59" s="49"/>
      <c r="P59" s="49"/>
      <c r="Q59" s="51">
        <v>3758.8394273831377</v>
      </c>
      <c r="R59" s="49" t="s">
        <v>37</v>
      </c>
      <c r="S59" s="51">
        <v>3627.4393553680575</v>
      </c>
      <c r="T59" s="49"/>
      <c r="U59" s="52"/>
      <c r="V59" s="49"/>
      <c r="W59" s="49"/>
      <c r="X59" s="49"/>
      <c r="Y59" s="44"/>
      <c r="Z59" s="44"/>
      <c r="AA59" s="51"/>
      <c r="AB59" s="49"/>
    </row>
    <row r="60" spans="1:28" ht="43.95" customHeight="1">
      <c r="A60" s="53">
        <v>30</v>
      </c>
      <c r="B60" s="126" t="s">
        <v>120</v>
      </c>
      <c r="C60" s="114">
        <v>28</v>
      </c>
      <c r="D60" s="59" t="s">
        <v>93</v>
      </c>
      <c r="E60" s="114" t="s">
        <v>31</v>
      </c>
      <c r="F60" s="107">
        <v>58</v>
      </c>
      <c r="G60" s="59">
        <v>462000215</v>
      </c>
      <c r="H60" s="59" t="s">
        <v>109</v>
      </c>
      <c r="I60" s="127">
        <v>3929.85</v>
      </c>
      <c r="J60" s="134"/>
      <c r="K60" s="127">
        <v>3898.85</v>
      </c>
      <c r="L60" s="127">
        <v>3898.85</v>
      </c>
      <c r="M60" s="50"/>
      <c r="N60" s="49"/>
      <c r="O60" s="49"/>
      <c r="P60" s="49"/>
      <c r="Q60" s="51">
        <v>3758.8394273831377</v>
      </c>
      <c r="R60" s="49" t="s">
        <v>37</v>
      </c>
      <c r="S60" s="51">
        <v>3627.4393553680575</v>
      </c>
      <c r="T60" s="49"/>
      <c r="U60" s="52"/>
      <c r="V60" s="49"/>
      <c r="W60" s="49"/>
      <c r="X60" s="49"/>
      <c r="Y60" s="44"/>
      <c r="Z60" s="44"/>
      <c r="AA60" s="51"/>
      <c r="AB60" s="49"/>
    </row>
    <row r="61" spans="1:28" ht="43.95" customHeight="1">
      <c r="A61" s="53">
        <v>43</v>
      </c>
      <c r="B61" s="126" t="s">
        <v>128</v>
      </c>
      <c r="C61" s="114">
        <v>40</v>
      </c>
      <c r="D61" s="59" t="s">
        <v>93</v>
      </c>
      <c r="E61" s="114" t="s">
        <v>31</v>
      </c>
      <c r="F61" s="107">
        <v>59</v>
      </c>
      <c r="G61" s="59">
        <v>462000225</v>
      </c>
      <c r="H61" s="59" t="s">
        <v>135</v>
      </c>
      <c r="I61" s="127">
        <v>3889.7</v>
      </c>
      <c r="J61" s="128"/>
      <c r="K61" s="127">
        <v>3859.7</v>
      </c>
      <c r="L61" s="127">
        <v>3859.7</v>
      </c>
      <c r="M61" s="50"/>
      <c r="N61" s="49"/>
      <c r="O61" s="49"/>
      <c r="P61" s="49"/>
      <c r="Q61" s="51">
        <v>3758.8394273831377</v>
      </c>
      <c r="R61" s="49" t="s">
        <v>37</v>
      </c>
      <c r="S61" s="51">
        <v>3627.4393553680575</v>
      </c>
      <c r="T61" s="49"/>
      <c r="U61" s="52"/>
      <c r="V61" s="49"/>
      <c r="W61" s="49"/>
      <c r="X61" s="49"/>
      <c r="Y61" s="44"/>
      <c r="Z61" s="44"/>
      <c r="AA61" s="51"/>
      <c r="AB61" s="49"/>
    </row>
    <row r="62" spans="1:28" ht="43.95" customHeight="1">
      <c r="A62" s="53">
        <v>68</v>
      </c>
      <c r="B62" s="126" t="s">
        <v>137</v>
      </c>
      <c r="C62" s="114">
        <v>65</v>
      </c>
      <c r="D62" s="59" t="s">
        <v>93</v>
      </c>
      <c r="E62" s="114" t="s">
        <v>31</v>
      </c>
      <c r="F62" s="107">
        <v>59</v>
      </c>
      <c r="G62" s="59">
        <v>462000243</v>
      </c>
      <c r="H62" s="59" t="s">
        <v>137</v>
      </c>
      <c r="I62" s="108">
        <v>0</v>
      </c>
      <c r="J62" s="128"/>
      <c r="K62" s="108">
        <v>0</v>
      </c>
      <c r="L62" s="108"/>
      <c r="M62" s="50"/>
      <c r="N62" s="49"/>
      <c r="O62" s="49"/>
      <c r="P62" s="49"/>
      <c r="Q62" s="51"/>
      <c r="R62" s="49"/>
      <c r="S62" s="51"/>
      <c r="T62" s="49"/>
      <c r="U62" s="52"/>
      <c r="V62" s="49"/>
      <c r="W62" s="49"/>
      <c r="X62" s="49"/>
      <c r="Y62" s="44"/>
      <c r="Z62" s="44"/>
      <c r="AA62" s="51"/>
      <c r="AB62" s="49"/>
    </row>
    <row r="63" spans="1:28" ht="43.95" customHeight="1">
      <c r="A63" s="53"/>
      <c r="B63" s="126"/>
      <c r="C63" s="114"/>
      <c r="D63" s="62" t="s">
        <v>93</v>
      </c>
      <c r="E63" s="62" t="s">
        <v>31</v>
      </c>
      <c r="F63" s="107"/>
      <c r="G63" s="59"/>
      <c r="H63" s="59"/>
      <c r="I63" s="138">
        <f>SUM(I52:I62)</f>
        <v>39143.06</v>
      </c>
      <c r="J63" s="130"/>
      <c r="K63" s="138">
        <f>SUM(K52:K62)</f>
        <v>38840.83</v>
      </c>
      <c r="L63" s="108"/>
      <c r="M63" s="50"/>
      <c r="N63" s="49"/>
      <c r="O63" s="49"/>
      <c r="P63" s="49"/>
      <c r="Q63" s="58">
        <f>SUMPRODUCT(Q52:Q62,$K52:$K62)/$K63</f>
        <v>3997.4094583763749</v>
      </c>
      <c r="R63" s="56" t="str">
        <f>IF(Q63&gt;5200,"G7",IF(Q63&gt;4900,"G8",IF(Q63&gt;4600,"G9",IF(Q63&gt;4300,"G10",IF(Q63&gt;4000,"G11",IF(Q63&gt;3700,"G12",IF(Q63&gt;3400,"G13",IF(Q63&gt;3100,"G14",IF(Q63&gt;2800,"G15",IF(Q63&gt;2500,"G16",IF(Q63&gt;2200,"G17")))))))))))</f>
        <v>G12</v>
      </c>
      <c r="S63" s="58">
        <f>SUMPRODUCT(S52:S62,$K52:$K62)/$K63</f>
        <v>3866.249359538961</v>
      </c>
      <c r="T63" s="49"/>
      <c r="U63" s="52"/>
      <c r="V63" s="49"/>
      <c r="W63" s="49"/>
      <c r="X63" s="49"/>
      <c r="Y63" s="56">
        <v>4450</v>
      </c>
      <c r="Z63" s="56" t="s">
        <v>31</v>
      </c>
      <c r="AA63" s="58">
        <v>4150</v>
      </c>
      <c r="AB63" s="49"/>
    </row>
    <row r="64" spans="1:28" ht="43.95" customHeight="1">
      <c r="A64" s="53"/>
      <c r="B64" s="126"/>
      <c r="C64" s="114"/>
      <c r="D64" s="59"/>
      <c r="E64" s="114"/>
      <c r="F64" s="107"/>
      <c r="G64" s="59"/>
      <c r="H64" s="59"/>
      <c r="I64" s="108"/>
      <c r="J64" s="128"/>
      <c r="K64" s="108"/>
      <c r="L64" s="108"/>
      <c r="M64" s="50"/>
      <c r="N64" s="49"/>
      <c r="O64" s="49"/>
      <c r="P64" s="49"/>
      <c r="Q64" s="51"/>
      <c r="R64" s="49"/>
      <c r="S64" s="51"/>
      <c r="T64" s="49"/>
      <c r="U64" s="52"/>
      <c r="V64" s="49"/>
      <c r="W64" s="49"/>
      <c r="X64" s="49"/>
      <c r="Y64" s="44"/>
      <c r="Z64" s="44"/>
      <c r="AA64" s="51"/>
      <c r="AB64" s="49"/>
    </row>
    <row r="65" spans="1:28" ht="43.95" customHeight="1">
      <c r="A65" s="53"/>
      <c r="B65" s="126"/>
      <c r="C65" s="114"/>
      <c r="D65" s="59"/>
      <c r="E65" s="114"/>
      <c r="F65" s="107"/>
      <c r="G65" s="59"/>
      <c r="H65" s="59"/>
      <c r="I65" s="108"/>
      <c r="J65" s="128"/>
      <c r="K65" s="108"/>
      <c r="L65" s="108"/>
      <c r="M65" s="50"/>
      <c r="N65" s="49"/>
      <c r="O65" s="49"/>
      <c r="P65" s="49"/>
      <c r="Q65" s="51"/>
      <c r="R65" s="49"/>
      <c r="S65" s="51"/>
      <c r="T65" s="49"/>
      <c r="U65" s="52"/>
      <c r="V65" s="49"/>
      <c r="W65" s="49"/>
      <c r="X65" s="49"/>
      <c r="Y65" s="44"/>
      <c r="Z65" s="44"/>
      <c r="AA65" s="51"/>
      <c r="AB65" s="49"/>
    </row>
    <row r="66" spans="1:28" ht="43.95" customHeight="1">
      <c r="A66" s="53">
        <v>8</v>
      </c>
      <c r="B66" s="126" t="s">
        <v>138</v>
      </c>
      <c r="C66" s="53">
        <v>8</v>
      </c>
      <c r="D66" s="59" t="s">
        <v>139</v>
      </c>
      <c r="E66" s="53" t="s">
        <v>31</v>
      </c>
      <c r="F66" s="115">
        <v>59</v>
      </c>
      <c r="G66" s="59">
        <v>462000199</v>
      </c>
      <c r="H66" s="59" t="s">
        <v>136</v>
      </c>
      <c r="I66" s="139">
        <v>3969.75</v>
      </c>
      <c r="J66" s="139"/>
      <c r="K66" s="127">
        <v>3939.24</v>
      </c>
      <c r="L66" s="127">
        <v>3939.24</v>
      </c>
      <c r="M66" s="50"/>
      <c r="N66" s="49"/>
      <c r="O66" s="49"/>
      <c r="P66" s="49"/>
      <c r="Q66" s="51"/>
      <c r="R66" s="49"/>
      <c r="S66" s="51">
        <f>((100-N66)/(100-O66))*Q66</f>
        <v>0</v>
      </c>
      <c r="T66" s="49">
        <f>N66-O66</f>
        <v>0</v>
      </c>
      <c r="U66" s="52"/>
      <c r="V66" s="49">
        <v>12</v>
      </c>
      <c r="W66" s="49">
        <v>8.01</v>
      </c>
      <c r="X66" s="49">
        <v>28.66</v>
      </c>
      <c r="Y66" s="51">
        <v>4677</v>
      </c>
      <c r="Z66" s="49" t="s">
        <v>68</v>
      </c>
      <c r="AA66" s="51">
        <f>((100-V66)/(100-W66))*Y66</f>
        <v>4474.1384933144909</v>
      </c>
      <c r="AB66" s="49">
        <f>V66-W66</f>
        <v>3.99</v>
      </c>
    </row>
    <row r="67" spans="1:28" ht="43.95" customHeight="1">
      <c r="A67" s="53"/>
      <c r="B67" s="126"/>
      <c r="C67" s="53"/>
      <c r="D67" s="62" t="s">
        <v>139</v>
      </c>
      <c r="E67" s="63" t="s">
        <v>31</v>
      </c>
      <c r="F67" s="115"/>
      <c r="G67" s="59"/>
      <c r="H67" s="59"/>
      <c r="I67" s="140">
        <v>3969.75</v>
      </c>
      <c r="J67" s="140"/>
      <c r="K67" s="129">
        <v>3939.24</v>
      </c>
      <c r="L67" s="127"/>
      <c r="M67" s="50"/>
      <c r="N67" s="49"/>
      <c r="O67" s="49"/>
      <c r="P67" s="49"/>
      <c r="Q67" s="58">
        <v>2908.9066019157599</v>
      </c>
      <c r="R67" s="57" t="s">
        <v>42</v>
      </c>
      <c r="S67" s="58">
        <v>2782.4524277195451</v>
      </c>
      <c r="T67" s="49"/>
      <c r="U67" s="52"/>
      <c r="V67" s="49"/>
      <c r="W67" s="49"/>
      <c r="X67" s="49"/>
      <c r="Y67" s="58">
        <v>4677</v>
      </c>
      <c r="Z67" s="57" t="s">
        <v>68</v>
      </c>
      <c r="AA67" s="58">
        <v>4474.1384933144909</v>
      </c>
      <c r="AB67" s="49"/>
    </row>
    <row r="68" spans="1:28" ht="43.95" customHeight="1">
      <c r="A68" s="53"/>
      <c r="B68" s="126"/>
      <c r="C68" s="53"/>
      <c r="D68" s="59"/>
      <c r="E68" s="53"/>
      <c r="F68" s="115"/>
      <c r="G68" s="59"/>
      <c r="H68" s="59"/>
      <c r="I68" s="139"/>
      <c r="J68" s="139"/>
      <c r="K68" s="127"/>
      <c r="L68" s="127"/>
      <c r="M68" s="50"/>
      <c r="N68" s="49"/>
      <c r="O68" s="49"/>
      <c r="P68" s="49"/>
      <c r="Q68" s="51"/>
      <c r="R68" s="49"/>
      <c r="S68" s="51"/>
      <c r="T68" s="49"/>
      <c r="U68" s="52"/>
      <c r="V68" s="49"/>
      <c r="W68" s="49"/>
      <c r="X68" s="49"/>
      <c r="Y68" s="51"/>
      <c r="Z68" s="49"/>
      <c r="AA68" s="51"/>
      <c r="AB68" s="49"/>
    </row>
    <row r="69" spans="1:28" ht="43.95" customHeight="1">
      <c r="A69" s="53"/>
      <c r="B69" s="126"/>
      <c r="C69" s="53"/>
      <c r="D69" s="59"/>
      <c r="E69" s="53"/>
      <c r="F69" s="115"/>
      <c r="G69" s="59"/>
      <c r="H69" s="59"/>
      <c r="I69" s="139"/>
      <c r="J69" s="139"/>
      <c r="K69" s="127"/>
      <c r="L69" s="127"/>
      <c r="M69" s="50"/>
      <c r="N69" s="49"/>
      <c r="O69" s="49"/>
      <c r="P69" s="49"/>
      <c r="Q69" s="51"/>
      <c r="R69" s="49"/>
      <c r="S69" s="51"/>
      <c r="T69" s="49"/>
      <c r="U69" s="52"/>
      <c r="V69" s="49"/>
      <c r="W69" s="49"/>
      <c r="X69" s="49"/>
      <c r="Y69" s="51"/>
      <c r="Z69" s="49"/>
      <c r="AA69" s="51"/>
      <c r="AB69" s="49"/>
    </row>
    <row r="70" spans="1:28" ht="43.95" customHeight="1">
      <c r="A70" s="53">
        <v>7</v>
      </c>
      <c r="B70" s="126" t="s">
        <v>138</v>
      </c>
      <c r="C70" s="53">
        <v>7</v>
      </c>
      <c r="D70" s="59" t="s">
        <v>140</v>
      </c>
      <c r="E70" s="53" t="s">
        <v>31</v>
      </c>
      <c r="F70" s="115">
        <v>56</v>
      </c>
      <c r="G70" s="59">
        <v>462000198</v>
      </c>
      <c r="H70" s="59" t="s">
        <v>136</v>
      </c>
      <c r="I70" s="139">
        <v>3732</v>
      </c>
      <c r="J70" s="139"/>
      <c r="K70" s="127">
        <v>3702.52</v>
      </c>
      <c r="L70" s="127">
        <v>3702.52</v>
      </c>
      <c r="M70" s="50"/>
      <c r="N70" s="49"/>
      <c r="O70" s="49"/>
      <c r="P70" s="49"/>
      <c r="Q70" s="51"/>
      <c r="R70" s="49"/>
      <c r="S70" s="51">
        <f>((100-N70)/(100-O70))*Q70</f>
        <v>0</v>
      </c>
      <c r="T70" s="49">
        <f>N70-O70</f>
        <v>0</v>
      </c>
      <c r="U70" s="52"/>
      <c r="V70" s="49">
        <v>12.87</v>
      </c>
      <c r="W70" s="49">
        <v>7.43</v>
      </c>
      <c r="X70" s="49">
        <v>33.03</v>
      </c>
      <c r="Y70" s="44">
        <v>4345</v>
      </c>
      <c r="Z70" s="44" t="s">
        <v>31</v>
      </c>
      <c r="AA70" s="51">
        <f>((100-V70)/(100-W70))*Y70</f>
        <v>4089.6602571027333</v>
      </c>
      <c r="AB70" s="49">
        <f>V70-W70</f>
        <v>5.4399999999999995</v>
      </c>
    </row>
    <row r="71" spans="1:28" ht="43.95" customHeight="1">
      <c r="A71" s="53">
        <v>11</v>
      </c>
      <c r="B71" s="126" t="s">
        <v>123</v>
      </c>
      <c r="C71" s="53">
        <v>11</v>
      </c>
      <c r="D71" s="59" t="s">
        <v>140</v>
      </c>
      <c r="E71" s="53" t="s">
        <v>31</v>
      </c>
      <c r="F71" s="115">
        <v>59</v>
      </c>
      <c r="G71" s="59">
        <v>462000203</v>
      </c>
      <c r="H71" s="59" t="s">
        <v>124</v>
      </c>
      <c r="I71" s="127">
        <v>3961.54</v>
      </c>
      <c r="J71" s="127"/>
      <c r="K71" s="127">
        <v>3930.2</v>
      </c>
      <c r="L71" s="127">
        <v>3930.2</v>
      </c>
      <c r="M71" s="50"/>
      <c r="N71" s="49"/>
      <c r="O71" s="49"/>
      <c r="P71" s="49"/>
      <c r="Q71" s="51"/>
      <c r="R71" s="49"/>
      <c r="S71" s="51">
        <f>((100-N71)/(100-O71))*Q71</f>
        <v>0</v>
      </c>
      <c r="T71" s="49">
        <f>N71-O71</f>
        <v>0</v>
      </c>
      <c r="U71" s="52"/>
      <c r="V71" s="49">
        <v>12.12</v>
      </c>
      <c r="W71" s="49">
        <v>7.81</v>
      </c>
      <c r="X71" s="49">
        <v>34.29</v>
      </c>
      <c r="Y71" s="44">
        <v>4215</v>
      </c>
      <c r="Z71" s="44" t="s">
        <v>34</v>
      </c>
      <c r="AA71" s="51">
        <f>((100-V71)/(100-W71))*Y71</f>
        <v>4017.9433778067037</v>
      </c>
      <c r="AB71" s="49">
        <f>V71-W71</f>
        <v>4.3099999999999996</v>
      </c>
    </row>
    <row r="72" spans="1:28" ht="43.95" customHeight="1">
      <c r="A72" s="53"/>
      <c r="B72" s="126"/>
      <c r="C72" s="53"/>
      <c r="D72" s="62" t="s">
        <v>140</v>
      </c>
      <c r="E72" s="63" t="s">
        <v>31</v>
      </c>
      <c r="F72" s="115"/>
      <c r="G72" s="59"/>
      <c r="H72" s="59"/>
      <c r="I72" s="129">
        <f>SUM(I70:I71)</f>
        <v>7693.54</v>
      </c>
      <c r="J72" s="129"/>
      <c r="K72" s="129">
        <f>SUM(K70:K71)</f>
        <v>7632.7199999999993</v>
      </c>
      <c r="L72" s="127"/>
      <c r="M72" s="50"/>
      <c r="N72" s="49"/>
      <c r="O72" s="49"/>
      <c r="P72" s="49"/>
      <c r="Q72" s="58">
        <v>3442</v>
      </c>
      <c r="R72" s="57" t="s">
        <v>33</v>
      </c>
      <c r="S72" s="58">
        <v>3252.7606394469649</v>
      </c>
      <c r="T72" s="49"/>
      <c r="U72" s="52"/>
      <c r="V72" s="49"/>
      <c r="W72" s="49"/>
      <c r="X72" s="49"/>
      <c r="Y72" s="56">
        <f>SUMPRODUCT(Y70:Y71,$I70:$I71)/$I72</f>
        <v>4278.0606976762328</v>
      </c>
      <c r="Z72" s="56" t="s">
        <v>34</v>
      </c>
      <c r="AA72" s="56">
        <f>SUMPRODUCT(AA70:AA71,$I70:$I71)/$I72</f>
        <v>4052.7319658341639</v>
      </c>
      <c r="AB72" s="49"/>
    </row>
    <row r="73" spans="1:28" ht="43.95" customHeight="1">
      <c r="A73" s="53"/>
      <c r="B73" s="126"/>
      <c r="C73" s="53"/>
      <c r="D73" s="59"/>
      <c r="E73" s="53"/>
      <c r="F73" s="115"/>
      <c r="G73" s="59"/>
      <c r="H73" s="59"/>
      <c r="I73" s="127"/>
      <c r="J73" s="127"/>
      <c r="K73" s="127"/>
      <c r="L73" s="127"/>
      <c r="M73" s="50"/>
      <c r="N73" s="49"/>
      <c r="O73" s="49"/>
      <c r="P73" s="49"/>
      <c r="Q73" s="51"/>
      <c r="R73" s="49"/>
      <c r="S73" s="51"/>
      <c r="T73" s="49"/>
      <c r="U73" s="52"/>
      <c r="V73" s="49"/>
      <c r="W73" s="49"/>
      <c r="X73" s="49"/>
      <c r="Y73" s="44"/>
      <c r="Z73" s="44"/>
      <c r="AA73" s="51"/>
      <c r="AB73" s="49"/>
    </row>
    <row r="74" spans="1:28" ht="43.95" customHeight="1">
      <c r="A74" s="53"/>
      <c r="B74" s="126"/>
      <c r="C74" s="53"/>
      <c r="D74" s="59"/>
      <c r="E74" s="53"/>
      <c r="F74" s="115"/>
      <c r="G74" s="59"/>
      <c r="H74" s="59"/>
      <c r="I74" s="127"/>
      <c r="J74" s="127"/>
      <c r="K74" s="127"/>
      <c r="L74" s="127"/>
      <c r="M74" s="50"/>
      <c r="N74" s="49"/>
      <c r="O74" s="49"/>
      <c r="P74" s="49"/>
      <c r="Q74" s="51"/>
      <c r="R74" s="49"/>
      <c r="S74" s="51"/>
      <c r="T74" s="49"/>
      <c r="U74" s="52"/>
      <c r="V74" s="49"/>
      <c r="W74" s="49"/>
      <c r="X74" s="49"/>
      <c r="Y74" s="44"/>
      <c r="Z74" s="44"/>
      <c r="AA74" s="51"/>
      <c r="AB74" s="49"/>
    </row>
    <row r="75" spans="1:28" ht="43.95" customHeight="1">
      <c r="A75" s="53">
        <v>20</v>
      </c>
      <c r="B75" s="126" t="s">
        <v>134</v>
      </c>
      <c r="C75" s="53">
        <v>20</v>
      </c>
      <c r="D75" s="59" t="s">
        <v>141</v>
      </c>
      <c r="E75" s="53" t="s">
        <v>37</v>
      </c>
      <c r="F75" s="107">
        <v>57</v>
      </c>
      <c r="G75" s="59">
        <v>161002036</v>
      </c>
      <c r="H75" s="59" t="s">
        <v>134</v>
      </c>
      <c r="I75" s="127">
        <v>3577.07</v>
      </c>
      <c r="J75" s="134"/>
      <c r="K75" s="127">
        <v>3548.85</v>
      </c>
      <c r="L75" s="127">
        <v>3548.85</v>
      </c>
      <c r="M75" s="50"/>
      <c r="N75" s="49"/>
      <c r="O75" s="49"/>
      <c r="P75" s="49"/>
      <c r="Q75" s="51"/>
      <c r="R75" s="49"/>
      <c r="S75" s="51"/>
      <c r="T75" s="49"/>
      <c r="U75" s="52"/>
      <c r="V75" s="49"/>
      <c r="W75" s="49"/>
      <c r="X75" s="49"/>
      <c r="Y75" s="44"/>
      <c r="Z75" s="44"/>
      <c r="AA75" s="51"/>
      <c r="AB75" s="49"/>
    </row>
    <row r="76" spans="1:28" ht="43.95" customHeight="1">
      <c r="A76" s="53">
        <v>48</v>
      </c>
      <c r="B76" s="126" t="s">
        <v>105</v>
      </c>
      <c r="C76" s="114">
        <v>45</v>
      </c>
      <c r="D76" s="59" t="s">
        <v>141</v>
      </c>
      <c r="E76" s="114" t="s">
        <v>37</v>
      </c>
      <c r="F76" s="107">
        <v>59</v>
      </c>
      <c r="G76" s="59">
        <v>161002040</v>
      </c>
      <c r="H76" s="59" t="s">
        <v>128</v>
      </c>
      <c r="I76" s="131">
        <v>3940.37</v>
      </c>
      <c r="J76" s="132"/>
      <c r="K76" s="131">
        <v>3909.65</v>
      </c>
      <c r="L76" s="108"/>
      <c r="M76" s="50"/>
      <c r="N76" s="49"/>
      <c r="O76" s="49"/>
      <c r="P76" s="49"/>
      <c r="Q76" s="51"/>
      <c r="R76" s="49"/>
      <c r="S76" s="51"/>
      <c r="T76" s="49"/>
      <c r="U76" s="52"/>
      <c r="V76" s="49"/>
      <c r="W76" s="49"/>
      <c r="X76" s="49"/>
      <c r="Y76" s="44"/>
      <c r="Z76" s="44"/>
      <c r="AA76" s="51"/>
      <c r="AB76" s="49"/>
    </row>
    <row r="77" spans="1:28" ht="43.95" customHeight="1">
      <c r="A77" s="53"/>
      <c r="B77" s="126"/>
      <c r="C77" s="114"/>
      <c r="D77" s="62" t="s">
        <v>141</v>
      </c>
      <c r="E77" s="62" t="s">
        <v>37</v>
      </c>
      <c r="F77" s="107"/>
      <c r="G77" s="59"/>
      <c r="H77" s="59"/>
      <c r="I77" s="135">
        <f>SUM(I75:I76)</f>
        <v>7517.4400000000005</v>
      </c>
      <c r="J77" s="136"/>
      <c r="K77" s="135">
        <f>SUM(K75:K76)</f>
        <v>7458.5</v>
      </c>
      <c r="L77" s="108"/>
      <c r="M77" s="50"/>
      <c r="N77" s="49"/>
      <c r="O77" s="49"/>
      <c r="P77" s="49"/>
      <c r="Q77" s="58">
        <v>3775.9358556705561</v>
      </c>
      <c r="R77" s="57" t="s">
        <v>37</v>
      </c>
      <c r="S77" s="58">
        <v>3312.4521098733749</v>
      </c>
      <c r="T77" s="49"/>
      <c r="U77" s="52"/>
      <c r="V77" s="49"/>
      <c r="W77" s="49"/>
      <c r="X77" s="49"/>
      <c r="Y77" s="56">
        <v>3850</v>
      </c>
      <c r="Z77" s="56" t="s">
        <v>37</v>
      </c>
      <c r="AA77" s="58">
        <v>3550</v>
      </c>
      <c r="AB77" s="49"/>
    </row>
    <row r="78" spans="1:28" ht="43.95" customHeight="1">
      <c r="A78" s="53"/>
      <c r="B78" s="126"/>
      <c r="C78" s="114"/>
      <c r="D78" s="59"/>
      <c r="E78" s="114"/>
      <c r="F78" s="107"/>
      <c r="G78" s="59"/>
      <c r="H78" s="59"/>
      <c r="I78" s="131"/>
      <c r="J78" s="132"/>
      <c r="K78" s="131"/>
      <c r="L78" s="108"/>
      <c r="M78" s="50"/>
      <c r="N78" s="49"/>
      <c r="O78" s="49"/>
      <c r="P78" s="49"/>
      <c r="Q78" s="51"/>
      <c r="R78" s="49"/>
      <c r="S78" s="51"/>
      <c r="T78" s="49"/>
      <c r="U78" s="52"/>
      <c r="V78" s="49"/>
      <c r="W78" s="49"/>
      <c r="X78" s="49"/>
      <c r="Y78" s="44"/>
      <c r="Z78" s="44"/>
      <c r="AA78" s="51"/>
      <c r="AB78" s="49"/>
    </row>
    <row r="79" spans="1:28" ht="43.95" customHeight="1">
      <c r="A79" s="53"/>
      <c r="B79" s="126"/>
      <c r="C79" s="114"/>
      <c r="D79" s="59"/>
      <c r="E79" s="114"/>
      <c r="F79" s="107"/>
      <c r="G79" s="59"/>
      <c r="H79" s="59"/>
      <c r="I79" s="131"/>
      <c r="J79" s="132"/>
      <c r="K79" s="131"/>
      <c r="L79" s="108"/>
      <c r="M79" s="50"/>
      <c r="N79" s="49"/>
      <c r="O79" s="49"/>
      <c r="P79" s="49"/>
      <c r="Q79" s="51"/>
      <c r="R79" s="49"/>
      <c r="S79" s="51"/>
      <c r="T79" s="49"/>
      <c r="U79" s="52"/>
      <c r="V79" s="49"/>
      <c r="W79" s="49"/>
      <c r="X79" s="49"/>
      <c r="Y79" s="44"/>
      <c r="Z79" s="44"/>
      <c r="AA79" s="51"/>
      <c r="AB79" s="49"/>
    </row>
    <row r="80" spans="1:28" ht="43.95" customHeight="1">
      <c r="A80" s="53">
        <v>24</v>
      </c>
      <c r="B80" s="126" t="s">
        <v>112</v>
      </c>
      <c r="C80" s="53">
        <v>24</v>
      </c>
      <c r="D80" s="59" t="s">
        <v>81</v>
      </c>
      <c r="E80" s="53" t="s">
        <v>68</v>
      </c>
      <c r="F80" s="133">
        <v>59</v>
      </c>
      <c r="G80" s="59">
        <v>161009202</v>
      </c>
      <c r="H80" s="59" t="s">
        <v>112</v>
      </c>
      <c r="I80" s="127">
        <v>3781.72</v>
      </c>
      <c r="J80" s="134"/>
      <c r="K80" s="127">
        <v>3752.2</v>
      </c>
      <c r="L80" s="127">
        <v>3752.2</v>
      </c>
      <c r="M80" s="50"/>
      <c r="N80" s="49"/>
      <c r="O80" s="49"/>
      <c r="P80" s="49"/>
      <c r="Q80" s="51"/>
      <c r="R80" s="49"/>
      <c r="S80" s="51"/>
      <c r="T80" s="49"/>
      <c r="U80" s="52"/>
      <c r="V80" s="49"/>
      <c r="W80" s="49"/>
      <c r="X80" s="49"/>
      <c r="Y80" s="44"/>
      <c r="Z80" s="44"/>
      <c r="AA80" s="51"/>
      <c r="AB80" s="49"/>
    </row>
    <row r="81" spans="1:28" ht="43.95" customHeight="1">
      <c r="A81" s="53">
        <v>31</v>
      </c>
      <c r="B81" s="126" t="s">
        <v>120</v>
      </c>
      <c r="C81" s="114">
        <v>29</v>
      </c>
      <c r="D81" s="59" t="s">
        <v>81</v>
      </c>
      <c r="E81" s="114" t="s">
        <v>68</v>
      </c>
      <c r="F81" s="107">
        <v>59</v>
      </c>
      <c r="G81" s="59">
        <v>161009205</v>
      </c>
      <c r="H81" s="59" t="s">
        <v>109</v>
      </c>
      <c r="I81" s="127">
        <v>3990.9</v>
      </c>
      <c r="J81" s="134"/>
      <c r="K81" s="127">
        <v>3959.77</v>
      </c>
      <c r="L81" s="127">
        <v>3959.77</v>
      </c>
      <c r="M81" s="50"/>
      <c r="N81" s="49"/>
      <c r="O81" s="49"/>
      <c r="P81" s="49"/>
      <c r="Q81" s="51"/>
      <c r="R81" s="49"/>
      <c r="S81" s="51"/>
      <c r="T81" s="49"/>
      <c r="U81" s="52"/>
      <c r="V81" s="49"/>
      <c r="W81" s="49"/>
      <c r="X81" s="49"/>
      <c r="Y81" s="44"/>
      <c r="Z81" s="44"/>
      <c r="AA81" s="51"/>
      <c r="AB81" s="49"/>
    </row>
    <row r="82" spans="1:28" ht="43.95" customHeight="1">
      <c r="A82" s="53">
        <v>41</v>
      </c>
      <c r="B82" s="126" t="s">
        <v>108</v>
      </c>
      <c r="C82" s="114">
        <v>38</v>
      </c>
      <c r="D82" s="59" t="s">
        <v>81</v>
      </c>
      <c r="E82" s="114" t="s">
        <v>68</v>
      </c>
      <c r="F82" s="107">
        <v>48</v>
      </c>
      <c r="G82" s="59">
        <v>161009215</v>
      </c>
      <c r="H82" s="59" t="s">
        <v>114</v>
      </c>
      <c r="I82" s="127">
        <v>3230.38</v>
      </c>
      <c r="J82" s="128"/>
      <c r="K82" s="127">
        <v>3205.53</v>
      </c>
      <c r="L82" s="127">
        <v>3205.53</v>
      </c>
      <c r="M82" s="50"/>
      <c r="N82" s="49"/>
      <c r="O82" s="49"/>
      <c r="P82" s="49"/>
      <c r="Q82" s="51"/>
      <c r="R82" s="49"/>
      <c r="S82" s="51"/>
      <c r="T82" s="49"/>
      <c r="U82" s="52"/>
      <c r="V82" s="49"/>
      <c r="W82" s="49"/>
      <c r="X82" s="49"/>
      <c r="Y82" s="44"/>
      <c r="Z82" s="44"/>
      <c r="AA82" s="51"/>
      <c r="AB82" s="49"/>
    </row>
    <row r="83" spans="1:28" ht="43.95" customHeight="1">
      <c r="A83" s="53">
        <v>45</v>
      </c>
      <c r="B83" s="126" t="s">
        <v>128</v>
      </c>
      <c r="C83" s="114">
        <v>42</v>
      </c>
      <c r="D83" s="59" t="s">
        <v>81</v>
      </c>
      <c r="E83" s="114" t="s">
        <v>68</v>
      </c>
      <c r="F83" s="107">
        <v>58</v>
      </c>
      <c r="G83" s="59">
        <v>161009217</v>
      </c>
      <c r="H83" s="59" t="s">
        <v>135</v>
      </c>
      <c r="I83" s="131">
        <v>3959.8</v>
      </c>
      <c r="J83" s="132"/>
      <c r="K83" s="131">
        <v>3929</v>
      </c>
      <c r="L83" s="108"/>
      <c r="M83" s="50"/>
      <c r="N83" s="49"/>
      <c r="O83" s="49"/>
      <c r="P83" s="49"/>
      <c r="Q83" s="51"/>
      <c r="R83" s="49"/>
      <c r="S83" s="51"/>
      <c r="T83" s="49"/>
      <c r="U83" s="52"/>
      <c r="V83" s="49"/>
      <c r="W83" s="49"/>
      <c r="X83" s="49"/>
      <c r="Y83" s="44"/>
      <c r="Z83" s="44"/>
      <c r="AA83" s="51"/>
      <c r="AB83" s="49"/>
    </row>
    <row r="84" spans="1:28" ht="43.95" customHeight="1">
      <c r="A84" s="53">
        <v>49</v>
      </c>
      <c r="B84" s="126" t="s">
        <v>142</v>
      </c>
      <c r="C84" s="114">
        <v>46</v>
      </c>
      <c r="D84" s="59" t="s">
        <v>81</v>
      </c>
      <c r="E84" s="114" t="s">
        <v>68</v>
      </c>
      <c r="F84" s="107">
        <v>59</v>
      </c>
      <c r="G84" s="59">
        <v>161009221</v>
      </c>
      <c r="H84" s="59" t="s">
        <v>105</v>
      </c>
      <c r="I84" s="131">
        <v>3948.77</v>
      </c>
      <c r="J84" s="132"/>
      <c r="K84" s="131">
        <v>3918</v>
      </c>
      <c r="L84" s="108"/>
      <c r="M84" s="50"/>
      <c r="N84" s="49"/>
      <c r="O84" s="49"/>
      <c r="P84" s="49"/>
      <c r="Q84" s="51"/>
      <c r="R84" s="49"/>
      <c r="S84" s="51"/>
      <c r="T84" s="49"/>
      <c r="U84" s="52"/>
      <c r="V84" s="49"/>
      <c r="W84" s="49"/>
      <c r="X84" s="49"/>
      <c r="Y84" s="44"/>
      <c r="Z84" s="44"/>
      <c r="AA84" s="51"/>
      <c r="AB84" s="49"/>
    </row>
    <row r="85" spans="1:28" ht="43.95" customHeight="1">
      <c r="A85" s="53">
        <v>55</v>
      </c>
      <c r="B85" s="126" t="s">
        <v>116</v>
      </c>
      <c r="C85" s="114">
        <v>52</v>
      </c>
      <c r="D85" s="59" t="s">
        <v>81</v>
      </c>
      <c r="E85" s="114" t="s">
        <v>68</v>
      </c>
      <c r="F85" s="107">
        <v>59</v>
      </c>
      <c r="G85" s="59">
        <v>161009227</v>
      </c>
      <c r="H85" s="59" t="s">
        <v>116</v>
      </c>
      <c r="I85" s="127">
        <v>3744.21</v>
      </c>
      <c r="J85" s="128"/>
      <c r="K85" s="127">
        <v>3715</v>
      </c>
      <c r="L85" s="108"/>
      <c r="M85" s="50"/>
      <c r="N85" s="49"/>
      <c r="O85" s="49"/>
      <c r="P85" s="49"/>
      <c r="Q85" s="51"/>
      <c r="R85" s="49"/>
      <c r="S85" s="51"/>
      <c r="T85" s="49"/>
      <c r="U85" s="52"/>
      <c r="V85" s="49"/>
      <c r="W85" s="49"/>
      <c r="X85" s="49"/>
      <c r="Y85" s="44"/>
      <c r="Z85" s="44"/>
      <c r="AA85" s="51"/>
      <c r="AB85" s="49"/>
    </row>
    <row r="86" spans="1:28" ht="43.95" customHeight="1">
      <c r="A86" s="53">
        <v>58</v>
      </c>
      <c r="B86" s="126" t="s">
        <v>118</v>
      </c>
      <c r="C86" s="114">
        <v>55</v>
      </c>
      <c r="D86" s="59" t="s">
        <v>81</v>
      </c>
      <c r="E86" s="114" t="s">
        <v>68</v>
      </c>
      <c r="F86" s="107">
        <v>58</v>
      </c>
      <c r="G86" s="59">
        <v>161009229</v>
      </c>
      <c r="H86" s="59" t="s">
        <v>119</v>
      </c>
      <c r="I86" s="127">
        <v>3831.51</v>
      </c>
      <c r="J86" s="128"/>
      <c r="K86" s="127">
        <v>3801.6</v>
      </c>
      <c r="L86" s="108"/>
      <c r="M86" s="50"/>
      <c r="N86" s="49"/>
      <c r="O86" s="49"/>
      <c r="P86" s="49"/>
      <c r="Q86" s="51"/>
      <c r="R86" s="49"/>
      <c r="S86" s="51"/>
      <c r="T86" s="49"/>
      <c r="U86" s="52"/>
      <c r="V86" s="49"/>
      <c r="W86" s="49"/>
      <c r="X86" s="49"/>
      <c r="Y86" s="44"/>
      <c r="Z86" s="44"/>
      <c r="AA86" s="51"/>
      <c r="AB86" s="49"/>
    </row>
    <row r="87" spans="1:28" ht="43.95" customHeight="1">
      <c r="A87" s="53">
        <v>60</v>
      </c>
      <c r="B87" s="126" t="s">
        <v>129</v>
      </c>
      <c r="C87" s="114">
        <v>57</v>
      </c>
      <c r="D87" s="59" t="s">
        <v>81</v>
      </c>
      <c r="E87" s="114" t="s">
        <v>68</v>
      </c>
      <c r="F87" s="107">
        <v>59</v>
      </c>
      <c r="G87" s="59">
        <v>161009231</v>
      </c>
      <c r="H87" s="59" t="s">
        <v>118</v>
      </c>
      <c r="I87" s="127">
        <v>3656.47</v>
      </c>
      <c r="J87" s="128"/>
      <c r="K87" s="127">
        <v>3627.6</v>
      </c>
      <c r="L87" s="108"/>
      <c r="M87" s="50"/>
      <c r="N87" s="49"/>
      <c r="O87" s="49"/>
      <c r="P87" s="49"/>
      <c r="Q87" s="51"/>
      <c r="R87" s="49"/>
      <c r="S87" s="51"/>
      <c r="T87" s="49"/>
      <c r="U87" s="52"/>
      <c r="V87" s="49"/>
      <c r="W87" s="49"/>
      <c r="X87" s="49"/>
      <c r="Y87" s="44"/>
      <c r="Z87" s="44"/>
      <c r="AA87" s="51"/>
      <c r="AB87" s="49"/>
    </row>
    <row r="88" spans="1:28" ht="43.95" customHeight="1">
      <c r="A88" s="53">
        <v>64</v>
      </c>
      <c r="B88" s="126" t="s">
        <v>104</v>
      </c>
      <c r="C88" s="114">
        <v>61</v>
      </c>
      <c r="D88" s="59" t="s">
        <v>81</v>
      </c>
      <c r="E88" s="114" t="s">
        <v>68</v>
      </c>
      <c r="F88" s="107">
        <v>58</v>
      </c>
      <c r="G88" s="59">
        <v>161009235</v>
      </c>
      <c r="H88" s="59" t="s">
        <v>130</v>
      </c>
      <c r="I88" s="127">
        <v>3546.07</v>
      </c>
      <c r="J88" s="128"/>
      <c r="K88" s="127">
        <v>3518</v>
      </c>
      <c r="L88" s="108"/>
      <c r="M88" s="50"/>
      <c r="N88" s="49"/>
      <c r="O88" s="49"/>
      <c r="P88" s="49"/>
      <c r="Q88" s="51"/>
      <c r="R88" s="49"/>
      <c r="S88" s="51"/>
      <c r="T88" s="49"/>
      <c r="U88" s="52"/>
      <c r="V88" s="49"/>
      <c r="W88" s="49"/>
      <c r="X88" s="49"/>
      <c r="Y88" s="44"/>
      <c r="Z88" s="44"/>
      <c r="AA88" s="51"/>
      <c r="AB88" s="49"/>
    </row>
    <row r="89" spans="1:28" ht="43.95" customHeight="1">
      <c r="A89" s="53">
        <v>66</v>
      </c>
      <c r="B89" s="126" t="s">
        <v>102</v>
      </c>
      <c r="C89" s="114">
        <v>63</v>
      </c>
      <c r="D89" s="59" t="s">
        <v>81</v>
      </c>
      <c r="E89" s="114" t="s">
        <v>68</v>
      </c>
      <c r="F89" s="107">
        <v>59</v>
      </c>
      <c r="G89" s="59">
        <v>161009239</v>
      </c>
      <c r="H89" s="59" t="s">
        <v>104</v>
      </c>
      <c r="I89" s="127">
        <v>3904.3300000000013</v>
      </c>
      <c r="J89" s="128"/>
      <c r="K89" s="127">
        <v>3873.85</v>
      </c>
      <c r="L89" s="108"/>
      <c r="M89" s="50"/>
      <c r="N89" s="49"/>
      <c r="O89" s="49"/>
      <c r="P89" s="49"/>
      <c r="Q89" s="51"/>
      <c r="R89" s="49"/>
      <c r="S89" s="51"/>
      <c r="T89" s="49"/>
      <c r="U89" s="52"/>
      <c r="V89" s="49"/>
      <c r="W89" s="49"/>
      <c r="X89" s="49"/>
      <c r="Y89" s="44"/>
      <c r="Z89" s="44"/>
      <c r="AA89" s="51"/>
      <c r="AB89" s="49"/>
    </row>
    <row r="90" spans="1:28" ht="43.95" customHeight="1">
      <c r="A90" s="53">
        <v>69</v>
      </c>
      <c r="B90" s="126" t="s">
        <v>137</v>
      </c>
      <c r="C90" s="114">
        <v>66</v>
      </c>
      <c r="D90" s="59" t="s">
        <v>81</v>
      </c>
      <c r="E90" s="114" t="s">
        <v>68</v>
      </c>
      <c r="F90" s="107">
        <v>59</v>
      </c>
      <c r="G90" s="59">
        <v>151000157</v>
      </c>
      <c r="H90" s="59" t="s">
        <v>137</v>
      </c>
      <c r="I90" s="108">
        <v>0</v>
      </c>
      <c r="J90" s="128"/>
      <c r="K90" s="108">
        <v>0</v>
      </c>
      <c r="L90" s="108"/>
      <c r="M90" s="50"/>
      <c r="N90" s="49"/>
      <c r="O90" s="49"/>
      <c r="P90" s="49"/>
      <c r="Q90" s="51"/>
      <c r="R90" s="49"/>
      <c r="S90" s="51"/>
      <c r="T90" s="49"/>
      <c r="U90" s="52"/>
      <c r="V90" s="49"/>
      <c r="W90" s="49"/>
      <c r="X90" s="49"/>
      <c r="Y90" s="44"/>
      <c r="Z90" s="44"/>
      <c r="AA90" s="51"/>
      <c r="AB90" s="49"/>
    </row>
    <row r="91" spans="1:28" ht="43.95" customHeight="1">
      <c r="A91" s="53"/>
      <c r="B91" s="126"/>
      <c r="C91" s="114"/>
      <c r="D91" s="62" t="s">
        <v>81</v>
      </c>
      <c r="E91" s="62" t="s">
        <v>68</v>
      </c>
      <c r="F91" s="107"/>
      <c r="G91" s="59"/>
      <c r="H91" s="59"/>
      <c r="I91" s="138">
        <f>SUM(I80:I90)</f>
        <v>37594.160000000003</v>
      </c>
      <c r="J91" s="130"/>
      <c r="K91" s="138">
        <f>SUM(K80:K90)</f>
        <v>37300.549999999996</v>
      </c>
      <c r="L91" s="108"/>
      <c r="M91" s="50"/>
      <c r="N91" s="49"/>
      <c r="O91" s="49"/>
      <c r="P91" s="49"/>
      <c r="Q91" s="58">
        <v>4544.7437044679727</v>
      </c>
      <c r="R91" s="57" t="s">
        <v>31</v>
      </c>
      <c r="S91" s="58">
        <v>4279.9973330113835</v>
      </c>
      <c r="T91" s="49"/>
      <c r="U91" s="52"/>
      <c r="V91" s="49"/>
      <c r="W91" s="49"/>
      <c r="X91" s="49"/>
      <c r="Y91" s="56">
        <v>4750</v>
      </c>
      <c r="Z91" s="56" t="s">
        <v>68</v>
      </c>
      <c r="AA91" s="58">
        <v>4450</v>
      </c>
      <c r="AB91" s="49"/>
    </row>
    <row r="92" spans="1:28" ht="43.95" customHeight="1">
      <c r="A92" s="53"/>
      <c r="B92" s="126"/>
      <c r="C92" s="114"/>
      <c r="D92" s="59"/>
      <c r="E92" s="114"/>
      <c r="F92" s="107"/>
      <c r="G92" s="59"/>
      <c r="H92" s="59"/>
      <c r="I92" s="108"/>
      <c r="J92" s="128"/>
      <c r="K92" s="108"/>
      <c r="L92" s="108"/>
      <c r="M92" s="50"/>
      <c r="N92" s="49"/>
      <c r="O92" s="49"/>
      <c r="P92" s="49"/>
      <c r="Q92" s="51"/>
      <c r="R92" s="49"/>
      <c r="S92" s="51"/>
      <c r="T92" s="49"/>
      <c r="U92" s="52"/>
      <c r="V92" s="49"/>
      <c r="W92" s="49"/>
      <c r="X92" s="49"/>
      <c r="Y92" s="44"/>
      <c r="Z92" s="44"/>
      <c r="AA92" s="51"/>
      <c r="AB92" s="49"/>
    </row>
    <row r="93" spans="1:28" ht="43.95" customHeight="1">
      <c r="A93" s="53"/>
      <c r="B93" s="126"/>
      <c r="C93" s="114"/>
      <c r="D93" s="59"/>
      <c r="E93" s="114"/>
      <c r="F93" s="107"/>
      <c r="G93" s="59"/>
      <c r="H93" s="59"/>
      <c r="I93" s="108"/>
      <c r="J93" s="128"/>
      <c r="K93" s="108"/>
      <c r="L93" s="108"/>
      <c r="M93" s="50"/>
      <c r="N93" s="49"/>
      <c r="O93" s="49"/>
      <c r="P93" s="49"/>
      <c r="Q93" s="51"/>
      <c r="R93" s="49"/>
      <c r="S93" s="51"/>
      <c r="T93" s="49"/>
      <c r="U93" s="52"/>
      <c r="V93" s="49"/>
      <c r="W93" s="49"/>
      <c r="X93" s="49"/>
      <c r="Y93" s="44"/>
      <c r="Z93" s="44"/>
      <c r="AA93" s="51"/>
      <c r="AB93" s="49"/>
    </row>
    <row r="94" spans="1:28" ht="43.95" customHeight="1">
      <c r="A94" s="53">
        <v>27</v>
      </c>
      <c r="B94" s="126" t="s">
        <v>109</v>
      </c>
      <c r="C94" s="53">
        <v>26</v>
      </c>
      <c r="D94" s="59" t="s">
        <v>97</v>
      </c>
      <c r="E94" s="53" t="s">
        <v>31</v>
      </c>
      <c r="F94" s="133">
        <v>58</v>
      </c>
      <c r="G94" s="59">
        <v>161004133</v>
      </c>
      <c r="H94" s="59" t="s">
        <v>112</v>
      </c>
      <c r="I94" s="127">
        <v>3898.23</v>
      </c>
      <c r="J94" s="134"/>
      <c r="K94" s="127">
        <v>3867.4</v>
      </c>
      <c r="L94" s="127">
        <v>3867.4</v>
      </c>
      <c r="M94" s="50"/>
      <c r="N94" s="49"/>
      <c r="O94" s="49"/>
      <c r="P94" s="49"/>
      <c r="Q94" s="51"/>
      <c r="R94" s="49"/>
      <c r="S94" s="51"/>
      <c r="T94" s="49"/>
      <c r="U94" s="52"/>
      <c r="V94" s="49"/>
      <c r="W94" s="49"/>
      <c r="X94" s="49"/>
      <c r="Y94" s="44"/>
      <c r="Z94" s="44"/>
      <c r="AA94" s="51"/>
      <c r="AB94" s="49"/>
    </row>
    <row r="95" spans="1:28" ht="43.95" customHeight="1">
      <c r="A95" s="53">
        <v>33</v>
      </c>
      <c r="B95" s="126" t="s">
        <v>120</v>
      </c>
      <c r="C95" s="114">
        <v>30</v>
      </c>
      <c r="D95" s="59" t="s">
        <v>97</v>
      </c>
      <c r="E95" s="114" t="s">
        <v>31</v>
      </c>
      <c r="F95" s="107">
        <v>57</v>
      </c>
      <c r="G95" s="59">
        <v>161004135</v>
      </c>
      <c r="H95" s="59" t="s">
        <v>109</v>
      </c>
      <c r="I95" s="127">
        <v>3895.56</v>
      </c>
      <c r="J95" s="134"/>
      <c r="K95" s="127">
        <v>3864.85</v>
      </c>
      <c r="L95" s="127">
        <v>3864.85</v>
      </c>
      <c r="M95" s="50"/>
      <c r="N95" s="49"/>
      <c r="O95" s="49"/>
      <c r="P95" s="49"/>
      <c r="Q95" s="51"/>
      <c r="R95" s="49"/>
      <c r="S95" s="51"/>
      <c r="T95" s="49"/>
      <c r="U95" s="52"/>
      <c r="V95" s="49"/>
      <c r="W95" s="49"/>
      <c r="X95" s="49"/>
      <c r="Y95" s="44"/>
      <c r="Z95" s="44"/>
      <c r="AA95" s="51"/>
      <c r="AB95" s="49"/>
    </row>
    <row r="96" spans="1:28" ht="43.95" customHeight="1">
      <c r="A96" s="53">
        <v>35</v>
      </c>
      <c r="B96" s="126" t="s">
        <v>115</v>
      </c>
      <c r="C96" s="114">
        <v>32</v>
      </c>
      <c r="D96" s="59" t="s">
        <v>97</v>
      </c>
      <c r="E96" s="114" t="s">
        <v>31</v>
      </c>
      <c r="F96" s="107">
        <v>59</v>
      </c>
      <c r="G96" s="59">
        <v>161004138</v>
      </c>
      <c r="H96" s="59" t="s">
        <v>127</v>
      </c>
      <c r="I96" s="127">
        <v>4063.58</v>
      </c>
      <c r="J96" s="134"/>
      <c r="K96" s="127">
        <v>4031.91</v>
      </c>
      <c r="L96" s="127">
        <v>4031.91</v>
      </c>
      <c r="M96" s="50"/>
      <c r="N96" s="49"/>
      <c r="O96" s="49"/>
      <c r="P96" s="49"/>
      <c r="Q96" s="51"/>
      <c r="R96" s="49"/>
      <c r="S96" s="51"/>
      <c r="T96" s="49"/>
      <c r="U96" s="52"/>
      <c r="V96" s="49"/>
      <c r="W96" s="49"/>
      <c r="X96" s="49"/>
      <c r="Y96" s="44"/>
      <c r="Z96" s="44"/>
      <c r="AA96" s="51"/>
      <c r="AB96" s="49"/>
    </row>
    <row r="97" spans="1:28" ht="43.95" customHeight="1">
      <c r="A97" s="53">
        <v>37</v>
      </c>
      <c r="B97" s="126" t="s">
        <v>114</v>
      </c>
      <c r="C97" s="114">
        <v>34</v>
      </c>
      <c r="D97" s="59" t="s">
        <v>97</v>
      </c>
      <c r="E97" s="114" t="s">
        <v>31</v>
      </c>
      <c r="F97" s="107">
        <v>56</v>
      </c>
      <c r="G97" s="59">
        <v>161004139</v>
      </c>
      <c r="H97" s="59" t="s">
        <v>115</v>
      </c>
      <c r="I97" s="127">
        <v>3982</v>
      </c>
      <c r="J97" s="128"/>
      <c r="K97" s="127">
        <v>3950.95</v>
      </c>
      <c r="L97" s="127">
        <v>3950.95</v>
      </c>
      <c r="M97" s="50"/>
      <c r="N97" s="49"/>
      <c r="O97" s="49"/>
      <c r="P97" s="49"/>
      <c r="Q97" s="51"/>
      <c r="R97" s="49"/>
      <c r="S97" s="51"/>
      <c r="T97" s="49"/>
      <c r="U97" s="52"/>
      <c r="V97" s="49"/>
      <c r="W97" s="49"/>
      <c r="X97" s="49"/>
      <c r="Y97" s="44"/>
      <c r="Z97" s="44"/>
      <c r="AA97" s="51"/>
      <c r="AB97" s="49"/>
    </row>
    <row r="98" spans="1:28" ht="43.95" customHeight="1">
      <c r="A98" s="53">
        <v>42</v>
      </c>
      <c r="B98" s="126" t="s">
        <v>108</v>
      </c>
      <c r="C98" s="114">
        <v>39</v>
      </c>
      <c r="D98" s="59" t="s">
        <v>97</v>
      </c>
      <c r="E98" s="114" t="s">
        <v>31</v>
      </c>
      <c r="F98" s="107">
        <v>54</v>
      </c>
      <c r="G98" s="59">
        <v>161004142</v>
      </c>
      <c r="H98" s="59" t="s">
        <v>114</v>
      </c>
      <c r="I98" s="127">
        <v>3754.56</v>
      </c>
      <c r="J98" s="128"/>
      <c r="K98" s="127">
        <v>3725.32</v>
      </c>
      <c r="L98" s="127">
        <v>3725.32</v>
      </c>
      <c r="M98" s="50"/>
      <c r="N98" s="49"/>
      <c r="O98" s="49"/>
      <c r="P98" s="49"/>
      <c r="Q98" s="51"/>
      <c r="R98" s="49"/>
      <c r="S98" s="51"/>
      <c r="T98" s="49"/>
      <c r="U98" s="52"/>
      <c r="V98" s="49"/>
      <c r="W98" s="49"/>
      <c r="X98" s="49"/>
      <c r="Y98" s="44"/>
      <c r="Z98" s="44"/>
      <c r="AA98" s="51"/>
      <c r="AB98" s="49"/>
    </row>
    <row r="99" spans="1:28" ht="43.95" customHeight="1">
      <c r="A99" s="53">
        <v>47</v>
      </c>
      <c r="B99" s="126" t="s">
        <v>105</v>
      </c>
      <c r="C99" s="114">
        <v>44</v>
      </c>
      <c r="D99" s="59" t="s">
        <v>97</v>
      </c>
      <c r="E99" s="114" t="s">
        <v>31</v>
      </c>
      <c r="F99" s="107">
        <v>58</v>
      </c>
      <c r="G99" s="59">
        <v>161004146</v>
      </c>
      <c r="H99" s="59" t="s">
        <v>108</v>
      </c>
      <c r="I99" s="131">
        <v>3991.44</v>
      </c>
      <c r="J99" s="132"/>
      <c r="K99" s="131">
        <v>3960.65</v>
      </c>
      <c r="L99" s="108"/>
      <c r="M99" s="50"/>
      <c r="N99" s="49"/>
      <c r="O99" s="49"/>
      <c r="P99" s="49"/>
      <c r="Q99" s="51"/>
      <c r="R99" s="49"/>
      <c r="S99" s="51"/>
      <c r="T99" s="49"/>
      <c r="U99" s="52"/>
      <c r="V99" s="49"/>
      <c r="W99" s="49"/>
      <c r="X99" s="49"/>
      <c r="Y99" s="44"/>
      <c r="Z99" s="44"/>
      <c r="AA99" s="51"/>
      <c r="AB99" s="49"/>
    </row>
    <row r="100" spans="1:28" ht="43.95" customHeight="1">
      <c r="A100" s="53">
        <v>50</v>
      </c>
      <c r="B100" s="126" t="s">
        <v>142</v>
      </c>
      <c r="C100" s="114">
        <v>47</v>
      </c>
      <c r="D100" s="59" t="s">
        <v>97</v>
      </c>
      <c r="E100" s="114" t="s">
        <v>31</v>
      </c>
      <c r="F100" s="107">
        <v>57</v>
      </c>
      <c r="G100" s="59">
        <v>161004149</v>
      </c>
      <c r="H100" s="59" t="s">
        <v>105</v>
      </c>
      <c r="I100" s="131">
        <v>3854.24</v>
      </c>
      <c r="J100" s="132"/>
      <c r="K100" s="131">
        <v>3823.75</v>
      </c>
      <c r="L100" s="108"/>
      <c r="M100" s="50"/>
      <c r="N100" s="49"/>
      <c r="O100" s="49"/>
      <c r="P100" s="49"/>
      <c r="Q100" s="51"/>
      <c r="R100" s="49"/>
      <c r="S100" s="51"/>
      <c r="T100" s="49"/>
      <c r="U100" s="52"/>
      <c r="V100" s="49"/>
      <c r="W100" s="49"/>
      <c r="X100" s="49"/>
      <c r="Y100" s="44"/>
      <c r="Z100" s="44"/>
      <c r="AA100" s="51"/>
      <c r="AB100" s="49"/>
    </row>
    <row r="101" spans="1:28" ht="43.95" customHeight="1">
      <c r="A101" s="53">
        <v>51</v>
      </c>
      <c r="B101" s="126" t="s">
        <v>117</v>
      </c>
      <c r="C101" s="114">
        <v>48</v>
      </c>
      <c r="D101" s="59" t="s">
        <v>97</v>
      </c>
      <c r="E101" s="114" t="s">
        <v>31</v>
      </c>
      <c r="F101" s="107">
        <v>48</v>
      </c>
      <c r="G101" s="59">
        <v>151000048</v>
      </c>
      <c r="H101" s="59" t="s">
        <v>142</v>
      </c>
      <c r="I101" s="127">
        <v>3318.61</v>
      </c>
      <c r="J101" s="128"/>
      <c r="K101" s="127">
        <v>3293</v>
      </c>
      <c r="L101" s="108"/>
      <c r="M101" s="50"/>
      <c r="N101" s="49"/>
      <c r="O101" s="49"/>
      <c r="P101" s="49"/>
      <c r="Q101" s="51"/>
      <c r="R101" s="49"/>
      <c r="S101" s="51"/>
      <c r="T101" s="49"/>
      <c r="U101" s="52"/>
      <c r="V101" s="49"/>
      <c r="W101" s="49"/>
      <c r="X101" s="49"/>
      <c r="Y101" s="44"/>
      <c r="Z101" s="44"/>
      <c r="AA101" s="51"/>
      <c r="AB101" s="49"/>
    </row>
    <row r="102" spans="1:28" ht="43.95" customHeight="1">
      <c r="A102" s="53">
        <v>53</v>
      </c>
      <c r="B102" s="126" t="s">
        <v>116</v>
      </c>
      <c r="C102" s="114">
        <v>50</v>
      </c>
      <c r="D102" s="59" t="s">
        <v>97</v>
      </c>
      <c r="E102" s="114" t="s">
        <v>31</v>
      </c>
      <c r="F102" s="107">
        <v>59</v>
      </c>
      <c r="G102" s="59">
        <v>161004152</v>
      </c>
      <c r="H102" s="59" t="s">
        <v>117</v>
      </c>
      <c r="I102" s="127">
        <v>4002.91</v>
      </c>
      <c r="J102" s="128"/>
      <c r="K102" s="127">
        <v>3971.28</v>
      </c>
      <c r="L102" s="108"/>
      <c r="M102" s="50"/>
      <c r="N102" s="49"/>
      <c r="O102" s="49"/>
      <c r="P102" s="49"/>
      <c r="Q102" s="51"/>
      <c r="R102" s="49"/>
      <c r="S102" s="51"/>
      <c r="T102" s="49"/>
      <c r="U102" s="52"/>
      <c r="V102" s="49"/>
      <c r="W102" s="49"/>
      <c r="X102" s="49"/>
      <c r="Y102" s="44"/>
      <c r="Z102" s="44"/>
      <c r="AA102" s="51"/>
      <c r="AB102" s="49"/>
    </row>
    <row r="103" spans="1:28" ht="43.95" customHeight="1">
      <c r="A103" s="53">
        <v>57</v>
      </c>
      <c r="B103" s="126" t="s">
        <v>119</v>
      </c>
      <c r="C103" s="114">
        <v>54</v>
      </c>
      <c r="D103" s="59" t="s">
        <v>97</v>
      </c>
      <c r="E103" s="114" t="s">
        <v>31</v>
      </c>
      <c r="F103" s="107">
        <v>56</v>
      </c>
      <c r="G103" s="59">
        <v>161004665</v>
      </c>
      <c r="H103" s="59" t="s">
        <v>116</v>
      </c>
      <c r="I103" s="127">
        <v>3829.93</v>
      </c>
      <c r="J103" s="128"/>
      <c r="K103" s="127">
        <v>3799.65</v>
      </c>
      <c r="L103" s="108"/>
      <c r="M103" s="50"/>
      <c r="N103" s="49"/>
      <c r="O103" s="49"/>
      <c r="P103" s="49"/>
      <c r="Q103" s="51"/>
      <c r="R103" s="49"/>
      <c r="S103" s="51"/>
      <c r="T103" s="49"/>
      <c r="U103" s="52"/>
      <c r="V103" s="49"/>
      <c r="W103" s="49"/>
      <c r="X103" s="49"/>
      <c r="Y103" s="44"/>
      <c r="Z103" s="44"/>
      <c r="AA103" s="51"/>
      <c r="AB103" s="49"/>
    </row>
    <row r="104" spans="1:28" ht="43.95" customHeight="1">
      <c r="A104" s="53">
        <v>62</v>
      </c>
      <c r="B104" s="126" t="s">
        <v>130</v>
      </c>
      <c r="C104" s="114">
        <v>59</v>
      </c>
      <c r="D104" s="59" t="s">
        <v>97</v>
      </c>
      <c r="E104" s="114" t="s">
        <v>31</v>
      </c>
      <c r="F104" s="107">
        <v>58</v>
      </c>
      <c r="G104" s="59">
        <v>161004159</v>
      </c>
      <c r="H104" s="59" t="s">
        <v>129</v>
      </c>
      <c r="I104" s="127">
        <v>4044.9</v>
      </c>
      <c r="J104" s="128"/>
      <c r="K104" s="127">
        <v>4013.75</v>
      </c>
      <c r="L104" s="108"/>
      <c r="M104" s="50"/>
      <c r="N104" s="49"/>
      <c r="O104" s="49"/>
      <c r="P104" s="49"/>
      <c r="Q104" s="51"/>
      <c r="R104" s="49"/>
      <c r="S104" s="51"/>
      <c r="T104" s="49"/>
      <c r="U104" s="52"/>
      <c r="V104" s="49"/>
      <c r="W104" s="49"/>
      <c r="X104" s="49"/>
      <c r="Y104" s="44"/>
      <c r="Z104" s="44"/>
      <c r="AA104" s="51"/>
      <c r="AB104" s="49"/>
    </row>
    <row r="105" spans="1:28" ht="43.95" customHeight="1">
      <c r="A105" s="53"/>
      <c r="B105" s="126"/>
      <c r="C105" s="114"/>
      <c r="D105" s="62" t="s">
        <v>97</v>
      </c>
      <c r="E105" s="62" t="s">
        <v>31</v>
      </c>
      <c r="F105" s="107"/>
      <c r="G105" s="59"/>
      <c r="H105" s="59"/>
      <c r="I105" s="129">
        <f>SUM(I94:I104)</f>
        <v>42635.960000000006</v>
      </c>
      <c r="J105" s="130"/>
      <c r="K105" s="129">
        <f>SUM(K94:K104)</f>
        <v>42302.51</v>
      </c>
      <c r="L105" s="108"/>
      <c r="M105" s="50"/>
      <c r="N105" s="49"/>
      <c r="O105" s="49"/>
      <c r="P105" s="49"/>
      <c r="Q105" s="58">
        <v>3868.9875563325022</v>
      </c>
      <c r="R105" s="57" t="s">
        <v>37</v>
      </c>
      <c r="S105" s="58">
        <v>3661.8190724701194</v>
      </c>
      <c r="T105" s="49"/>
      <c r="U105" s="52"/>
      <c r="V105" s="49"/>
      <c r="W105" s="49"/>
      <c r="X105" s="49"/>
      <c r="Y105" s="56">
        <v>4450</v>
      </c>
      <c r="Z105" s="56" t="s">
        <v>31</v>
      </c>
      <c r="AA105" s="58">
        <v>4150</v>
      </c>
      <c r="AB105" s="49"/>
    </row>
    <row r="106" spans="1:28" ht="43.95" customHeight="1">
      <c r="A106" s="53"/>
      <c r="B106" s="126"/>
      <c r="C106" s="114"/>
      <c r="D106" s="59"/>
      <c r="E106" s="114"/>
      <c r="F106" s="107"/>
      <c r="G106" s="59"/>
      <c r="H106" s="59"/>
      <c r="I106" s="127"/>
      <c r="J106" s="128"/>
      <c r="K106" s="127"/>
      <c r="L106" s="108"/>
      <c r="M106" s="50"/>
      <c r="N106" s="49"/>
      <c r="O106" s="49"/>
      <c r="P106" s="49"/>
      <c r="Q106" s="51"/>
      <c r="R106" s="49"/>
      <c r="S106" s="51"/>
      <c r="T106" s="49"/>
      <c r="U106" s="52"/>
      <c r="V106" s="49"/>
      <c r="W106" s="49"/>
      <c r="X106" s="49"/>
      <c r="Y106" s="44"/>
      <c r="Z106" s="44"/>
      <c r="AA106" s="51"/>
      <c r="AB106" s="49"/>
    </row>
    <row r="107" spans="1:28" ht="43.95" customHeight="1">
      <c r="A107" s="53"/>
      <c r="B107" s="126"/>
      <c r="C107" s="114"/>
      <c r="D107" s="59"/>
      <c r="E107" s="114"/>
      <c r="F107" s="107"/>
      <c r="G107" s="59"/>
      <c r="H107" s="59"/>
      <c r="I107" s="127"/>
      <c r="J107" s="128"/>
      <c r="K107" s="127"/>
      <c r="L107" s="108"/>
      <c r="M107" s="50"/>
      <c r="N107" s="49"/>
      <c r="O107" s="49"/>
      <c r="P107" s="49"/>
      <c r="Q107" s="51"/>
      <c r="R107" s="49"/>
      <c r="S107" s="51"/>
      <c r="T107" s="49"/>
      <c r="U107" s="52"/>
      <c r="V107" s="49"/>
      <c r="W107" s="49"/>
      <c r="X107" s="49"/>
      <c r="Y107" s="44"/>
      <c r="Z107" s="44"/>
      <c r="AA107" s="51"/>
      <c r="AB107" s="49"/>
    </row>
    <row r="108" spans="1:28" ht="43.95" customHeight="1">
      <c r="A108" s="53">
        <v>3</v>
      </c>
      <c r="B108" s="126" t="s">
        <v>121</v>
      </c>
      <c r="C108" s="53">
        <v>3</v>
      </c>
      <c r="D108" s="59" t="s">
        <v>82</v>
      </c>
      <c r="E108" s="53" t="s">
        <v>31</v>
      </c>
      <c r="F108" s="107">
        <v>59</v>
      </c>
      <c r="G108" s="59">
        <v>161004121</v>
      </c>
      <c r="H108" s="59" t="s">
        <v>122</v>
      </c>
      <c r="I108" s="108">
        <v>4009.28</v>
      </c>
      <c r="J108" s="108">
        <v>4009.28</v>
      </c>
      <c r="K108" s="108">
        <v>3977.63</v>
      </c>
      <c r="L108" s="108">
        <v>3977.63</v>
      </c>
      <c r="M108" s="50"/>
      <c r="N108" s="49">
        <v>11.34</v>
      </c>
      <c r="O108" s="49">
        <v>6.66</v>
      </c>
      <c r="P108" s="49">
        <v>40.61</v>
      </c>
      <c r="Q108" s="51">
        <v>3775</v>
      </c>
      <c r="R108" s="49" t="s">
        <v>37</v>
      </c>
      <c r="S108" s="51">
        <f>((100-N108)/(100-O108))*Q108</f>
        <v>3585.7242339832869</v>
      </c>
      <c r="T108" s="49">
        <f>N108-O108</f>
        <v>4.68</v>
      </c>
      <c r="U108" s="52"/>
      <c r="V108" s="49">
        <v>11.29</v>
      </c>
      <c r="W108" s="49">
        <v>6.32</v>
      </c>
      <c r="X108" s="49">
        <v>37.36</v>
      </c>
      <c r="Y108" s="44">
        <v>4130</v>
      </c>
      <c r="Z108" s="44" t="s">
        <v>34</v>
      </c>
      <c r="AA108" s="51">
        <f>((100-V108)/(100-W108))*Y108</f>
        <v>3910.8913321947057</v>
      </c>
      <c r="AB108" s="49">
        <f>V108-W108</f>
        <v>4.9699999999999989</v>
      </c>
    </row>
    <row r="109" spans="1:28" ht="43.95" customHeight="1">
      <c r="A109" s="53">
        <v>5</v>
      </c>
      <c r="B109" s="126" t="s">
        <v>136</v>
      </c>
      <c r="C109" s="53">
        <v>5</v>
      </c>
      <c r="D109" s="59" t="s">
        <v>82</v>
      </c>
      <c r="E109" s="53" t="s">
        <v>31</v>
      </c>
      <c r="F109" s="115">
        <v>58</v>
      </c>
      <c r="G109" s="59">
        <v>161004123</v>
      </c>
      <c r="H109" s="59" t="s">
        <v>121</v>
      </c>
      <c r="I109" s="108">
        <v>4036.5</v>
      </c>
      <c r="J109" s="108">
        <v>4036.5</v>
      </c>
      <c r="K109" s="108">
        <v>4005.42</v>
      </c>
      <c r="L109" s="108">
        <v>4005.42</v>
      </c>
      <c r="M109" s="50"/>
      <c r="N109" s="49">
        <v>10.25</v>
      </c>
      <c r="O109" s="49">
        <v>6.84</v>
      </c>
      <c r="P109" s="49">
        <v>39.21</v>
      </c>
      <c r="Q109" s="51">
        <v>3870</v>
      </c>
      <c r="R109" s="49" t="s">
        <v>37</v>
      </c>
      <c r="S109" s="51">
        <f>((100-N109)/(100-O109))*Q109</f>
        <v>3728.3437097466726</v>
      </c>
      <c r="T109" s="49">
        <f>N109-O109</f>
        <v>3.41</v>
      </c>
      <c r="U109" s="52"/>
      <c r="V109" s="49">
        <v>11.74</v>
      </c>
      <c r="W109" s="49">
        <v>7.35</v>
      </c>
      <c r="X109" s="49">
        <v>35.520000000000003</v>
      </c>
      <c r="Y109" s="44">
        <v>4159</v>
      </c>
      <c r="Z109" s="44" t="s">
        <v>34</v>
      </c>
      <c r="AA109" s="51">
        <f>((100-V109)/(100-W109))*Y109</f>
        <v>3961.9356718834324</v>
      </c>
      <c r="AB109" s="49">
        <f>V109-W109</f>
        <v>4.3900000000000006</v>
      </c>
    </row>
    <row r="110" spans="1:28" ht="43.95" customHeight="1">
      <c r="A110" s="53">
        <v>6</v>
      </c>
      <c r="B110" s="126" t="s">
        <v>138</v>
      </c>
      <c r="C110" s="53">
        <v>6</v>
      </c>
      <c r="D110" s="59" t="s">
        <v>82</v>
      </c>
      <c r="E110" s="53" t="s">
        <v>31</v>
      </c>
      <c r="F110" s="115">
        <v>59</v>
      </c>
      <c r="G110" s="59">
        <v>161004124</v>
      </c>
      <c r="H110" s="59" t="s">
        <v>136</v>
      </c>
      <c r="I110" s="139">
        <v>4170.29</v>
      </c>
      <c r="J110" s="139">
        <v>4170.29</v>
      </c>
      <c r="K110" s="127">
        <v>4137.78</v>
      </c>
      <c r="L110" s="127">
        <v>4137.78</v>
      </c>
      <c r="M110" s="50"/>
      <c r="N110" s="49">
        <v>10.93</v>
      </c>
      <c r="O110" s="49">
        <v>7.02</v>
      </c>
      <c r="P110" s="49">
        <v>38.82</v>
      </c>
      <c r="Q110" s="51">
        <v>3887</v>
      </c>
      <c r="R110" s="49" t="s">
        <v>37</v>
      </c>
      <c r="S110" s="51">
        <f>((100-N110)/(100-O110))*Q110</f>
        <v>3723.5436653043662</v>
      </c>
      <c r="T110" s="49">
        <f>N110-O110</f>
        <v>3.91</v>
      </c>
      <c r="U110" s="52"/>
      <c r="V110" s="49">
        <v>12.28</v>
      </c>
      <c r="W110" s="49">
        <v>7.3</v>
      </c>
      <c r="X110" s="49">
        <v>35.090000000000003</v>
      </c>
      <c r="Y110" s="44">
        <v>4197</v>
      </c>
      <c r="Z110" s="44" t="s">
        <v>34</v>
      </c>
      <c r="AA110" s="51">
        <f>((100-V110)/(100-W110))*Y110</f>
        <v>3971.5300970873786</v>
      </c>
      <c r="AB110" s="49">
        <f>V110-W110</f>
        <v>4.9799999999999995</v>
      </c>
    </row>
    <row r="111" spans="1:28" ht="43.95" customHeight="1">
      <c r="A111" s="53">
        <v>9</v>
      </c>
      <c r="B111" s="126" t="s">
        <v>124</v>
      </c>
      <c r="C111" s="53">
        <v>9</v>
      </c>
      <c r="D111" s="59" t="s">
        <v>82</v>
      </c>
      <c r="E111" s="53" t="s">
        <v>31</v>
      </c>
      <c r="F111" s="115">
        <v>55</v>
      </c>
      <c r="G111" s="59">
        <v>161004125</v>
      </c>
      <c r="H111" s="59" t="s">
        <v>138</v>
      </c>
      <c r="I111" s="127">
        <v>3717.31</v>
      </c>
      <c r="J111" s="134"/>
      <c r="K111" s="127">
        <v>3688.3</v>
      </c>
      <c r="L111" s="127">
        <v>3688.3</v>
      </c>
      <c r="M111" s="50"/>
      <c r="N111" s="49"/>
      <c r="O111" s="49"/>
      <c r="P111" s="49"/>
      <c r="Q111" s="51">
        <v>3858.5828474682917</v>
      </c>
      <c r="R111" s="49" t="s">
        <v>37</v>
      </c>
      <c r="S111" s="51">
        <v>3625.7192533583748</v>
      </c>
      <c r="T111" s="49">
        <f>N111-O111</f>
        <v>0</v>
      </c>
      <c r="U111" s="52"/>
      <c r="V111" s="49"/>
      <c r="W111" s="49"/>
      <c r="X111" s="49"/>
      <c r="Y111" s="51">
        <v>4450</v>
      </c>
      <c r="Z111" s="49"/>
      <c r="AA111" s="51">
        <v>4150</v>
      </c>
      <c r="AB111" s="49">
        <f>V111-W111</f>
        <v>0</v>
      </c>
    </row>
    <row r="112" spans="1:28" ht="43.95" customHeight="1">
      <c r="A112" s="53">
        <v>12</v>
      </c>
      <c r="B112" s="126" t="s">
        <v>125</v>
      </c>
      <c r="C112" s="53">
        <v>12</v>
      </c>
      <c r="D112" s="59" t="s">
        <v>82</v>
      </c>
      <c r="E112" s="53" t="s">
        <v>31</v>
      </c>
      <c r="F112" s="115">
        <v>59</v>
      </c>
      <c r="G112" s="59">
        <v>161004127</v>
      </c>
      <c r="H112" s="59" t="s">
        <v>123</v>
      </c>
      <c r="I112" s="139">
        <v>4054.86</v>
      </c>
      <c r="J112" s="134"/>
      <c r="K112" s="127">
        <v>4023.67</v>
      </c>
      <c r="L112" s="127">
        <v>4023.67</v>
      </c>
      <c r="M112" s="50"/>
      <c r="N112" s="49"/>
      <c r="O112" s="49"/>
      <c r="P112" s="49"/>
      <c r="Q112" s="51">
        <v>3858.5828474682917</v>
      </c>
      <c r="R112" s="49" t="s">
        <v>37</v>
      </c>
      <c r="S112" s="51">
        <v>3625.7192533583748</v>
      </c>
      <c r="T112" s="49">
        <f>N112-O112</f>
        <v>0</v>
      </c>
      <c r="U112" s="52"/>
      <c r="V112" s="49"/>
      <c r="W112" s="49"/>
      <c r="X112" s="49"/>
      <c r="Y112" s="44">
        <v>4450</v>
      </c>
      <c r="Z112" s="44"/>
      <c r="AA112" s="51">
        <v>4150</v>
      </c>
      <c r="AB112" s="49">
        <f>V112-W112</f>
        <v>0</v>
      </c>
    </row>
    <row r="113" spans="1:28" ht="43.95" customHeight="1">
      <c r="A113" s="53">
        <v>14</v>
      </c>
      <c r="B113" s="126" t="s">
        <v>133</v>
      </c>
      <c r="C113" s="53">
        <v>14</v>
      </c>
      <c r="D113" s="59" t="s">
        <v>82</v>
      </c>
      <c r="E113" s="53" t="s">
        <v>31</v>
      </c>
      <c r="F113" s="107">
        <v>58</v>
      </c>
      <c r="G113" s="59">
        <v>161004128</v>
      </c>
      <c r="H113" s="59" t="s">
        <v>125</v>
      </c>
      <c r="I113" s="139">
        <v>4022.32</v>
      </c>
      <c r="J113" s="134"/>
      <c r="K113" s="127">
        <v>3990.52</v>
      </c>
      <c r="L113" s="127">
        <v>3990.52</v>
      </c>
      <c r="M113" s="50"/>
      <c r="N113" s="49"/>
      <c r="O113" s="49"/>
      <c r="P113" s="49"/>
      <c r="Q113" s="51">
        <v>3858.5828474682917</v>
      </c>
      <c r="R113" s="49" t="s">
        <v>37</v>
      </c>
      <c r="S113" s="51">
        <v>3625.7192533583748</v>
      </c>
      <c r="T113" s="49"/>
      <c r="U113" s="52"/>
      <c r="V113" s="49"/>
      <c r="W113" s="49"/>
      <c r="X113" s="49"/>
      <c r="Y113" s="44">
        <v>4450</v>
      </c>
      <c r="Z113" s="44"/>
      <c r="AA113" s="51">
        <v>4150</v>
      </c>
      <c r="AB113" s="49"/>
    </row>
    <row r="114" spans="1:28" ht="43.95" customHeight="1">
      <c r="A114" s="53"/>
      <c r="B114" s="126"/>
      <c r="C114" s="53"/>
      <c r="D114" s="62" t="s">
        <v>82</v>
      </c>
      <c r="E114" s="63" t="s">
        <v>31</v>
      </c>
      <c r="F114" s="141"/>
      <c r="G114" s="59"/>
      <c r="H114" s="59"/>
      <c r="I114" s="140">
        <f>SUM(I108:I113)</f>
        <v>24010.559999999998</v>
      </c>
      <c r="J114" s="129">
        <f>SUM(J108:J113)</f>
        <v>12216.07</v>
      </c>
      <c r="K114" s="129">
        <f>SUM(K108:K113)</f>
        <v>23823.320000000003</v>
      </c>
      <c r="L114" s="127"/>
      <c r="M114" s="50"/>
      <c r="N114" s="49"/>
      <c r="O114" s="49"/>
      <c r="P114" s="49"/>
      <c r="Q114" s="58">
        <f>SUMPRODUCT(Q108:Q113,$K108:$K113)/$K114</f>
        <v>3851.4827780791761</v>
      </c>
      <c r="R114" s="56" t="str">
        <f>IF(Q114&gt;5200,"G7",IF(Q114&gt;4900,"G8",IF(Q114&gt;4600,"G9",IF(Q114&gt;4300,"G10",IF(Q114&gt;4000,"G11",IF(Q114&gt;3700,"G12",IF(Q114&gt;3400,"G13",IF(Q114&gt;3100,"G14",IF(Q114&gt;2800,"G15",IF(Q114&gt;2500,"G16",IF(Q114&gt;2200,"G17")))))))))))</f>
        <v>G12</v>
      </c>
      <c r="S114" s="58">
        <f>SUMPRODUCT(S108:S113,$K108:$K113)/$K114</f>
        <v>3653.2865511343257</v>
      </c>
      <c r="T114" s="49"/>
      <c r="U114" s="52"/>
      <c r="V114" s="49"/>
      <c r="W114" s="49"/>
      <c r="X114" s="49"/>
      <c r="Y114" s="56">
        <f>SUMPRODUCT(Y108:Y113,$I108:$I113)/$I114</f>
        <v>4303.7029344588382</v>
      </c>
      <c r="Z114" s="44"/>
      <c r="AA114" s="56">
        <f>SUMPRODUCT(AA108:AA113,$I108:$I113)/$I114</f>
        <v>4047.4598463543371</v>
      </c>
      <c r="AB114" s="49"/>
    </row>
    <row r="115" spans="1:28" ht="43.95" customHeight="1">
      <c r="A115" s="53"/>
      <c r="B115" s="126"/>
      <c r="C115" s="53"/>
      <c r="D115" s="59"/>
      <c r="E115" s="53"/>
      <c r="F115" s="141"/>
      <c r="G115" s="59"/>
      <c r="H115" s="59"/>
      <c r="I115" s="139"/>
      <c r="J115" s="134"/>
      <c r="K115" s="127"/>
      <c r="L115" s="127"/>
      <c r="M115" s="50"/>
      <c r="N115" s="49"/>
      <c r="O115" s="49"/>
      <c r="P115" s="49"/>
      <c r="Q115" s="51"/>
      <c r="R115" s="49"/>
      <c r="S115" s="51"/>
      <c r="T115" s="49"/>
      <c r="U115" s="52"/>
      <c r="V115" s="49"/>
      <c r="W115" s="49"/>
      <c r="X115" s="49"/>
      <c r="Y115" s="44"/>
      <c r="Z115" s="44"/>
      <c r="AA115" s="51"/>
      <c r="AB115" s="49"/>
    </row>
    <row r="116" spans="1:28" ht="43.95" customHeight="1">
      <c r="A116" s="53"/>
      <c r="B116" s="126"/>
      <c r="C116" s="114"/>
      <c r="D116" s="59"/>
      <c r="E116" s="114"/>
      <c r="F116" s="141"/>
      <c r="G116" s="59"/>
      <c r="H116" s="59"/>
      <c r="I116" s="108">
        <f>I114+I105+I91+I77+I72+I67+I63+I49+I41+I22+I16+I12+I7</f>
        <v>248863.52000000002</v>
      </c>
      <c r="J116" s="128"/>
      <c r="K116" s="108">
        <f>K114+K105+K91+K77+K72+K67+K63+K49+K41+K22+K16+K12+K7</f>
        <v>246922.30000000005</v>
      </c>
      <c r="L116" s="108"/>
      <c r="M116" s="50"/>
      <c r="N116" s="49"/>
      <c r="O116" s="49"/>
      <c r="P116" s="49"/>
      <c r="Q116" s="51"/>
      <c r="R116" s="49"/>
      <c r="S116" s="51"/>
      <c r="T116" s="49"/>
      <c r="U116" s="52"/>
      <c r="V116" s="49"/>
      <c r="W116" s="49"/>
      <c r="X116" s="49"/>
      <c r="Y116" s="44"/>
      <c r="Z116" s="44"/>
      <c r="AA116" s="51"/>
      <c r="AB116" s="49"/>
    </row>
    <row r="117" spans="1:28" ht="43.95" customHeight="1">
      <c r="A117" s="53"/>
      <c r="B117" s="126"/>
      <c r="C117" s="114"/>
      <c r="D117" s="59"/>
      <c r="E117" s="114"/>
      <c r="F117" s="141"/>
      <c r="G117" s="59"/>
      <c r="H117" s="59"/>
      <c r="I117" s="108"/>
      <c r="J117" s="128"/>
      <c r="K117" s="108"/>
      <c r="L117" s="108"/>
      <c r="M117" s="50"/>
      <c r="N117" s="49"/>
      <c r="O117" s="49"/>
      <c r="P117" s="49"/>
      <c r="Q117" s="51"/>
      <c r="R117" s="49"/>
      <c r="S117" s="51"/>
      <c r="T117" s="49"/>
      <c r="U117" s="52"/>
      <c r="V117" s="49"/>
      <c r="W117" s="49"/>
      <c r="X117" s="49"/>
      <c r="Y117" s="44"/>
      <c r="Z117" s="44"/>
      <c r="AA117" s="51"/>
      <c r="AB117" s="49"/>
    </row>
    <row r="118" spans="1:28" ht="43.95" customHeight="1">
      <c r="A118" s="19" t="s">
        <v>4</v>
      </c>
      <c r="B118" s="20" t="s">
        <v>5</v>
      </c>
      <c r="C118" s="20" t="s">
        <v>6</v>
      </c>
      <c r="D118" s="20" t="s">
        <v>7</v>
      </c>
      <c r="E118" s="21" t="s">
        <v>8</v>
      </c>
      <c r="F118" s="20" t="s">
        <v>9</v>
      </c>
      <c r="G118" s="20" t="s">
        <v>10</v>
      </c>
      <c r="H118" s="20" t="s">
        <v>11</v>
      </c>
      <c r="I118" s="22" t="s">
        <v>12</v>
      </c>
      <c r="J118" s="23"/>
      <c r="K118" s="24"/>
      <c r="L118" s="20" t="s">
        <v>13</v>
      </c>
      <c r="M118" s="25"/>
      <c r="N118" s="26" t="s">
        <v>14</v>
      </c>
      <c r="O118" s="27" t="s">
        <v>100</v>
      </c>
      <c r="P118" s="27"/>
      <c r="Q118" s="27"/>
      <c r="R118" s="27"/>
      <c r="S118" s="28" t="s">
        <v>16</v>
      </c>
      <c r="T118" s="29" t="s">
        <v>17</v>
      </c>
      <c r="U118" s="30"/>
      <c r="V118" s="26" t="s">
        <v>14</v>
      </c>
      <c r="W118" s="27" t="s">
        <v>101</v>
      </c>
      <c r="X118" s="27"/>
      <c r="Y118" s="27"/>
      <c r="Z118" s="27"/>
      <c r="AA118" s="28" t="s">
        <v>16</v>
      </c>
      <c r="AB118" s="29" t="s">
        <v>17</v>
      </c>
    </row>
    <row r="119" spans="1:28" ht="43.95" customHeight="1">
      <c r="A119" s="33"/>
      <c r="B119" s="34"/>
      <c r="C119" s="34"/>
      <c r="D119" s="34"/>
      <c r="E119" s="35"/>
      <c r="F119" s="34"/>
      <c r="G119" s="34"/>
      <c r="H119" s="34"/>
      <c r="I119" s="36" t="s">
        <v>23</v>
      </c>
      <c r="J119" s="37" t="s">
        <v>24</v>
      </c>
      <c r="K119" s="38" t="s">
        <v>13</v>
      </c>
      <c r="L119" s="34"/>
      <c r="M119" s="39"/>
      <c r="N119" s="26"/>
      <c r="O119" s="36" t="s">
        <v>25</v>
      </c>
      <c r="P119" s="36" t="s">
        <v>26</v>
      </c>
      <c r="Q119" s="40" t="s">
        <v>27</v>
      </c>
      <c r="R119" s="41" t="s">
        <v>28</v>
      </c>
      <c r="S119" s="42"/>
      <c r="T119" s="29"/>
      <c r="U119" s="30"/>
      <c r="V119" s="26"/>
      <c r="W119" s="36" t="s">
        <v>25</v>
      </c>
      <c r="X119" s="36" t="s">
        <v>26</v>
      </c>
      <c r="Y119" s="43" t="s">
        <v>27</v>
      </c>
      <c r="Z119" s="41" t="s">
        <v>28</v>
      </c>
      <c r="AA119" s="42"/>
      <c r="AB119" s="29"/>
    </row>
    <row r="120" spans="1:28" ht="43.95" customHeight="1">
      <c r="A120" s="53"/>
      <c r="B120" s="126"/>
      <c r="C120" s="114">
        <v>1</v>
      </c>
      <c r="D120" s="80" t="s">
        <v>103</v>
      </c>
      <c r="E120" s="80" t="s">
        <v>31</v>
      </c>
      <c r="F120" s="107"/>
      <c r="G120" s="59"/>
      <c r="H120" s="59"/>
      <c r="I120" s="134">
        <v>4037.47</v>
      </c>
      <c r="J120" s="128"/>
      <c r="K120" s="134">
        <v>4005.6</v>
      </c>
      <c r="L120" s="108"/>
      <c r="M120" s="50"/>
      <c r="N120" s="49"/>
      <c r="O120" s="49"/>
      <c r="P120" s="49"/>
      <c r="Q120" s="51">
        <v>2893</v>
      </c>
      <c r="R120" s="44" t="s">
        <v>42</v>
      </c>
      <c r="S120" s="51">
        <v>2748</v>
      </c>
      <c r="T120" s="49"/>
      <c r="U120" s="52"/>
      <c r="V120" s="49"/>
      <c r="W120" s="49"/>
      <c r="X120" s="49"/>
      <c r="Y120" s="44">
        <v>4450</v>
      </c>
      <c r="Z120" s="44" t="s">
        <v>31</v>
      </c>
      <c r="AA120" s="51">
        <v>4150</v>
      </c>
      <c r="AB120" s="49"/>
    </row>
    <row r="121" spans="1:28" ht="43.95" customHeight="1">
      <c r="A121" s="53"/>
      <c r="B121" s="126"/>
      <c r="C121" s="53">
        <v>2</v>
      </c>
      <c r="D121" s="80" t="s">
        <v>110</v>
      </c>
      <c r="E121" s="43" t="s">
        <v>37</v>
      </c>
      <c r="F121" s="133"/>
      <c r="G121" s="116"/>
      <c r="H121" s="59"/>
      <c r="I121" s="142">
        <v>3875.89</v>
      </c>
      <c r="J121" s="132"/>
      <c r="K121" s="142">
        <v>3845.29</v>
      </c>
      <c r="L121" s="75"/>
      <c r="M121" s="50"/>
      <c r="N121" s="49"/>
      <c r="O121" s="49"/>
      <c r="P121" s="49"/>
      <c r="Q121" s="51">
        <v>3761</v>
      </c>
      <c r="R121" s="49" t="s">
        <v>37</v>
      </c>
      <c r="S121" s="51">
        <v>3354.6207627118642</v>
      </c>
      <c r="T121" s="49"/>
      <c r="U121" s="52"/>
      <c r="V121" s="49"/>
      <c r="W121" s="49"/>
      <c r="X121" s="49"/>
      <c r="Y121" s="44">
        <v>3850</v>
      </c>
      <c r="Z121" s="44" t="s">
        <v>37</v>
      </c>
      <c r="AA121" s="51">
        <v>3550</v>
      </c>
      <c r="AB121" s="49"/>
    </row>
    <row r="122" spans="1:28" ht="43.95" customHeight="1">
      <c r="A122" s="53"/>
      <c r="B122" s="126"/>
      <c r="C122" s="53">
        <v>3</v>
      </c>
      <c r="D122" s="80" t="s">
        <v>113</v>
      </c>
      <c r="E122" s="43" t="s">
        <v>37</v>
      </c>
      <c r="F122" s="133"/>
      <c r="G122" s="116"/>
      <c r="H122" s="59"/>
      <c r="I122" s="142">
        <v>3795.96</v>
      </c>
      <c r="J122" s="134"/>
      <c r="K122" s="142">
        <v>3766.4</v>
      </c>
      <c r="L122" s="131"/>
      <c r="M122" s="50"/>
      <c r="N122" s="49"/>
      <c r="O122" s="49"/>
      <c r="P122" s="49"/>
      <c r="Q122" s="51">
        <v>3761</v>
      </c>
      <c r="R122" s="49" t="s">
        <v>37</v>
      </c>
      <c r="S122" s="51">
        <v>3354.6207627118642</v>
      </c>
      <c r="T122" s="49"/>
      <c r="U122" s="52"/>
      <c r="V122" s="49"/>
      <c r="W122" s="49"/>
      <c r="X122" s="49"/>
      <c r="Y122" s="44">
        <v>3850</v>
      </c>
      <c r="Z122" s="44" t="s">
        <v>37</v>
      </c>
      <c r="AA122" s="51">
        <v>3550</v>
      </c>
      <c r="AB122" s="49"/>
    </row>
    <row r="123" spans="1:28" ht="43.95" customHeight="1">
      <c r="A123" s="53"/>
      <c r="B123" s="126"/>
      <c r="C123" s="114">
        <v>4</v>
      </c>
      <c r="D123" s="80" t="s">
        <v>56</v>
      </c>
      <c r="E123" s="80" t="s">
        <v>34</v>
      </c>
      <c r="F123" s="107"/>
      <c r="G123" s="59"/>
      <c r="H123" s="59"/>
      <c r="I123" s="134">
        <v>12052.07</v>
      </c>
      <c r="J123" s="128"/>
      <c r="K123" s="134">
        <v>11957.7</v>
      </c>
      <c r="L123" s="108"/>
      <c r="M123" s="50"/>
      <c r="N123" s="49"/>
      <c r="O123" s="49"/>
      <c r="P123" s="49"/>
      <c r="Q123" s="51">
        <v>3660.696926481186</v>
      </c>
      <c r="R123" s="49" t="s">
        <v>33</v>
      </c>
      <c r="S123" s="51">
        <v>3502.8341763074768</v>
      </c>
      <c r="T123" s="49"/>
      <c r="U123" s="52"/>
      <c r="V123" s="49"/>
      <c r="W123" s="49"/>
      <c r="X123" s="49"/>
      <c r="Y123" s="44">
        <v>4150</v>
      </c>
      <c r="Z123" s="44" t="s">
        <v>34</v>
      </c>
      <c r="AA123" s="51">
        <v>3850</v>
      </c>
      <c r="AB123" s="49"/>
    </row>
    <row r="124" spans="1:28" ht="43.95" customHeight="1">
      <c r="A124" s="53"/>
      <c r="B124" s="126"/>
      <c r="C124" s="53">
        <v>5</v>
      </c>
      <c r="D124" s="80" t="s">
        <v>72</v>
      </c>
      <c r="E124" s="80" t="s">
        <v>34</v>
      </c>
      <c r="F124" s="107"/>
      <c r="G124" s="59"/>
      <c r="H124" s="59"/>
      <c r="I124" s="134">
        <v>47982.6</v>
      </c>
      <c r="J124" s="128"/>
      <c r="K124" s="134">
        <v>47608.1</v>
      </c>
      <c r="L124" s="108"/>
      <c r="M124" s="50"/>
      <c r="N124" s="49"/>
      <c r="O124" s="49"/>
      <c r="P124" s="49"/>
      <c r="Q124" s="51">
        <v>3586.6711238181724</v>
      </c>
      <c r="R124" s="44" t="s">
        <v>33</v>
      </c>
      <c r="S124" s="51">
        <v>3393.2325892302015</v>
      </c>
      <c r="T124" s="49"/>
      <c r="U124" s="52"/>
      <c r="V124" s="49"/>
      <c r="W124" s="49"/>
      <c r="X124" s="49"/>
      <c r="Y124" s="44">
        <v>4150</v>
      </c>
      <c r="Z124" s="44" t="s">
        <v>34</v>
      </c>
      <c r="AA124" s="51">
        <v>3850</v>
      </c>
      <c r="AB124" s="49"/>
    </row>
    <row r="125" spans="1:28" ht="43.95" customHeight="1">
      <c r="A125" s="53"/>
      <c r="B125" s="126"/>
      <c r="C125" s="53">
        <v>6</v>
      </c>
      <c r="D125" s="80" t="s">
        <v>80</v>
      </c>
      <c r="E125" s="43" t="s">
        <v>34</v>
      </c>
      <c r="F125" s="107"/>
      <c r="G125" s="59"/>
      <c r="H125" s="59"/>
      <c r="I125" s="134">
        <v>14555.06</v>
      </c>
      <c r="J125" s="128"/>
      <c r="K125" s="134">
        <v>14441.54</v>
      </c>
      <c r="L125" s="127"/>
      <c r="M125" s="50"/>
      <c r="N125" s="49"/>
      <c r="O125" s="49"/>
      <c r="P125" s="49"/>
      <c r="Q125" s="51">
        <v>3736.3476887489273</v>
      </c>
      <c r="R125" s="49" t="s">
        <v>37</v>
      </c>
      <c r="S125" s="51">
        <v>3499.0550591429724</v>
      </c>
      <c r="T125" s="49"/>
      <c r="U125" s="52"/>
      <c r="V125" s="49"/>
      <c r="W125" s="49"/>
      <c r="X125" s="49"/>
      <c r="Y125" s="44">
        <v>4150</v>
      </c>
      <c r="Z125" s="44" t="s">
        <v>34</v>
      </c>
      <c r="AA125" s="51">
        <v>3850</v>
      </c>
      <c r="AB125" s="49"/>
    </row>
    <row r="126" spans="1:28" ht="43.95" customHeight="1">
      <c r="A126" s="53"/>
      <c r="B126" s="126"/>
      <c r="C126" s="114">
        <v>7</v>
      </c>
      <c r="D126" s="80" t="s">
        <v>93</v>
      </c>
      <c r="E126" s="80" t="s">
        <v>31</v>
      </c>
      <c r="F126" s="107"/>
      <c r="G126" s="59"/>
      <c r="H126" s="59"/>
      <c r="I126" s="108">
        <v>39143.06</v>
      </c>
      <c r="J126" s="128"/>
      <c r="K126" s="108">
        <v>38840.83</v>
      </c>
      <c r="L126" s="108"/>
      <c r="M126" s="50"/>
      <c r="N126" s="49"/>
      <c r="O126" s="49"/>
      <c r="P126" s="49"/>
      <c r="Q126" s="51">
        <v>3997.4094583763749</v>
      </c>
      <c r="R126" s="44" t="s">
        <v>37</v>
      </c>
      <c r="S126" s="51">
        <v>3866.249359538961</v>
      </c>
      <c r="T126" s="49"/>
      <c r="U126" s="52"/>
      <c r="V126" s="49"/>
      <c r="W126" s="49"/>
      <c r="X126" s="49"/>
      <c r="Y126" s="44">
        <v>4450</v>
      </c>
      <c r="Z126" s="44" t="s">
        <v>31</v>
      </c>
      <c r="AA126" s="51">
        <v>4150</v>
      </c>
      <c r="AB126" s="49"/>
    </row>
    <row r="127" spans="1:28" ht="43.95" customHeight="1">
      <c r="A127" s="53"/>
      <c r="B127" s="126"/>
      <c r="C127" s="53">
        <v>8</v>
      </c>
      <c r="D127" s="80" t="s">
        <v>139</v>
      </c>
      <c r="E127" s="43" t="s">
        <v>31</v>
      </c>
      <c r="F127" s="115"/>
      <c r="G127" s="59"/>
      <c r="H127" s="59"/>
      <c r="I127" s="143">
        <v>3969.75</v>
      </c>
      <c r="J127" s="143"/>
      <c r="K127" s="134">
        <v>3939.24</v>
      </c>
      <c r="L127" s="127"/>
      <c r="M127" s="50"/>
      <c r="N127" s="49"/>
      <c r="O127" s="49"/>
      <c r="P127" s="49"/>
      <c r="Q127" s="51">
        <v>2908.9066019157599</v>
      </c>
      <c r="R127" s="49" t="s">
        <v>42</v>
      </c>
      <c r="S127" s="51">
        <v>2782.4524277195451</v>
      </c>
      <c r="T127" s="49"/>
      <c r="U127" s="52"/>
      <c r="V127" s="49"/>
      <c r="W127" s="49"/>
      <c r="X127" s="49"/>
      <c r="Y127" s="51">
        <v>4677</v>
      </c>
      <c r="Z127" s="49" t="s">
        <v>68</v>
      </c>
      <c r="AA127" s="51">
        <v>4474</v>
      </c>
      <c r="AB127" s="49"/>
    </row>
    <row r="128" spans="1:28" ht="43.95" customHeight="1">
      <c r="A128" s="53"/>
      <c r="B128" s="126"/>
      <c r="C128" s="53">
        <v>9</v>
      </c>
      <c r="D128" s="80" t="s">
        <v>140</v>
      </c>
      <c r="E128" s="43" t="s">
        <v>31</v>
      </c>
      <c r="F128" s="115"/>
      <c r="G128" s="59"/>
      <c r="H128" s="59"/>
      <c r="I128" s="134">
        <v>7693.54</v>
      </c>
      <c r="J128" s="134"/>
      <c r="K128" s="134">
        <v>7632.7199999999993</v>
      </c>
      <c r="L128" s="127"/>
      <c r="M128" s="50"/>
      <c r="N128" s="49"/>
      <c r="O128" s="49"/>
      <c r="P128" s="49"/>
      <c r="Q128" s="51">
        <v>3442</v>
      </c>
      <c r="R128" s="49" t="s">
        <v>33</v>
      </c>
      <c r="S128" s="51">
        <v>3252.7606394469649</v>
      </c>
      <c r="T128" s="49"/>
      <c r="U128" s="52"/>
      <c r="V128" s="49"/>
      <c r="W128" s="49"/>
      <c r="X128" s="49"/>
      <c r="Y128" s="44">
        <v>4278.0606976762328</v>
      </c>
      <c r="Z128" s="44" t="s">
        <v>34</v>
      </c>
      <c r="AA128" s="44">
        <v>4052.7319658341639</v>
      </c>
      <c r="AB128" s="49"/>
    </row>
    <row r="129" spans="1:28" ht="43.95" customHeight="1">
      <c r="A129" s="53"/>
      <c r="B129" s="126"/>
      <c r="C129" s="114">
        <v>10</v>
      </c>
      <c r="D129" s="80" t="s">
        <v>141</v>
      </c>
      <c r="E129" s="80" t="s">
        <v>37</v>
      </c>
      <c r="F129" s="107"/>
      <c r="G129" s="59"/>
      <c r="H129" s="59"/>
      <c r="I129" s="142">
        <v>7517.4400000000005</v>
      </c>
      <c r="J129" s="132"/>
      <c r="K129" s="142">
        <v>7458.5</v>
      </c>
      <c r="L129" s="108"/>
      <c r="M129" s="50"/>
      <c r="N129" s="49"/>
      <c r="O129" s="49"/>
      <c r="P129" s="49"/>
      <c r="Q129" s="51">
        <v>3775.9358556705561</v>
      </c>
      <c r="R129" s="49" t="s">
        <v>37</v>
      </c>
      <c r="S129" s="51">
        <v>3312.4521098733749</v>
      </c>
      <c r="T129" s="49"/>
      <c r="U129" s="52"/>
      <c r="V129" s="49"/>
      <c r="W129" s="49"/>
      <c r="X129" s="49"/>
      <c r="Y129" s="44">
        <v>3850</v>
      </c>
      <c r="Z129" s="44" t="s">
        <v>37</v>
      </c>
      <c r="AA129" s="51">
        <v>3550</v>
      </c>
      <c r="AB129" s="49"/>
    </row>
    <row r="130" spans="1:28" ht="43.95" customHeight="1">
      <c r="A130" s="53"/>
      <c r="B130" s="126"/>
      <c r="C130" s="53">
        <v>11</v>
      </c>
      <c r="D130" s="80" t="s">
        <v>81</v>
      </c>
      <c r="E130" s="80" t="s">
        <v>68</v>
      </c>
      <c r="F130" s="107"/>
      <c r="G130" s="59"/>
      <c r="H130" s="59"/>
      <c r="I130" s="108">
        <v>37594.160000000003</v>
      </c>
      <c r="J130" s="128"/>
      <c r="K130" s="108">
        <v>37300.549999999996</v>
      </c>
      <c r="L130" s="108"/>
      <c r="M130" s="50"/>
      <c r="N130" s="49"/>
      <c r="O130" s="49"/>
      <c r="P130" s="49"/>
      <c r="Q130" s="51">
        <v>4544.7437044679727</v>
      </c>
      <c r="R130" s="49" t="s">
        <v>31</v>
      </c>
      <c r="S130" s="51">
        <v>4279.9973330113835</v>
      </c>
      <c r="T130" s="49"/>
      <c r="U130" s="52"/>
      <c r="V130" s="49"/>
      <c r="W130" s="49"/>
      <c r="X130" s="49"/>
      <c r="Y130" s="44">
        <v>4750</v>
      </c>
      <c r="Z130" s="44" t="s">
        <v>68</v>
      </c>
      <c r="AA130" s="51">
        <v>4450</v>
      </c>
      <c r="AB130" s="49"/>
    </row>
    <row r="131" spans="1:28" ht="43.95" customHeight="1">
      <c r="A131" s="53"/>
      <c r="B131" s="126"/>
      <c r="C131" s="53">
        <v>12</v>
      </c>
      <c r="D131" s="80" t="s">
        <v>97</v>
      </c>
      <c r="E131" s="80" t="s">
        <v>31</v>
      </c>
      <c r="F131" s="107"/>
      <c r="G131" s="59"/>
      <c r="H131" s="59"/>
      <c r="I131" s="134">
        <v>42635.960000000006</v>
      </c>
      <c r="J131" s="128"/>
      <c r="K131" s="134">
        <v>42302.51</v>
      </c>
      <c r="L131" s="108"/>
      <c r="M131" s="50"/>
      <c r="N131" s="49"/>
      <c r="O131" s="49"/>
      <c r="P131" s="49"/>
      <c r="Q131" s="51">
        <v>3868.9875563325022</v>
      </c>
      <c r="R131" s="49" t="s">
        <v>37</v>
      </c>
      <c r="S131" s="51">
        <v>3661.8190724701194</v>
      </c>
      <c r="T131" s="49"/>
      <c r="U131" s="52"/>
      <c r="V131" s="49"/>
      <c r="W131" s="49"/>
      <c r="X131" s="49"/>
      <c r="Y131" s="44">
        <v>4450</v>
      </c>
      <c r="Z131" s="44" t="s">
        <v>31</v>
      </c>
      <c r="AA131" s="51">
        <v>4150</v>
      </c>
      <c r="AB131" s="49"/>
    </row>
    <row r="132" spans="1:28" ht="43.95" customHeight="1">
      <c r="A132" s="53"/>
      <c r="B132" s="126"/>
      <c r="C132" s="114">
        <v>13</v>
      </c>
      <c r="D132" s="80" t="s">
        <v>82</v>
      </c>
      <c r="E132" s="43" t="s">
        <v>31</v>
      </c>
      <c r="F132" s="141"/>
      <c r="G132" s="59"/>
      <c r="H132" s="59"/>
      <c r="I132" s="143">
        <v>24010.559999999998</v>
      </c>
      <c r="J132" s="134"/>
      <c r="K132" s="134">
        <v>23823.320000000003</v>
      </c>
      <c r="L132" s="127"/>
      <c r="M132" s="50"/>
      <c r="N132" s="49"/>
      <c r="O132" s="49"/>
      <c r="P132" s="49"/>
      <c r="Q132" s="51">
        <v>3851.4827780791761</v>
      </c>
      <c r="R132" s="44" t="s">
        <v>37</v>
      </c>
      <c r="S132" s="51">
        <v>3653.2865511343257</v>
      </c>
      <c r="T132" s="49"/>
      <c r="U132" s="52"/>
      <c r="V132" s="49"/>
      <c r="W132" s="49"/>
      <c r="X132" s="49"/>
      <c r="Y132" s="44">
        <v>4303.7029344588382</v>
      </c>
      <c r="Z132" s="44" t="s">
        <v>31</v>
      </c>
      <c r="AA132" s="44">
        <v>4047.4598463543371</v>
      </c>
      <c r="AB132" s="49"/>
    </row>
    <row r="133" spans="1:28" ht="46.95" customHeight="1">
      <c r="A133" s="53"/>
      <c r="B133" s="144"/>
      <c r="C133" s="53">
        <v>14</v>
      </c>
      <c r="D133" s="145" t="s">
        <v>83</v>
      </c>
      <c r="E133" s="146"/>
      <c r="F133" s="114"/>
      <c r="G133" s="114"/>
      <c r="H133" s="114"/>
      <c r="I133" s="138">
        <f>SUM(I120:I132)</f>
        <v>248863.52000000002</v>
      </c>
      <c r="J133" s="130"/>
      <c r="K133" s="138">
        <f>SUM(K120:K132)</f>
        <v>246922.30000000002</v>
      </c>
      <c r="L133" s="108"/>
      <c r="M133" s="50"/>
      <c r="N133" s="49"/>
      <c r="O133" s="49"/>
      <c r="P133" s="49"/>
      <c r="Q133" s="58">
        <f>SUMPRODUCT(Q120:Q132,$K120:$K132)/$K133</f>
        <v>3866.8161936278689</v>
      </c>
      <c r="R133" s="56" t="str">
        <f>IF(Q133&gt;5200,"G7",IF(Q133&gt;4900,"G8",IF(Q133&gt;4600,"G9",IF(Q133&gt;4300,"G10",IF(Q133&gt;4000,"G11",IF(Q133&gt;3700,"G12",IF(Q133&gt;3400,"G13",IF(Q133&gt;3100,"G14",IF(Q133&gt;2800,"G15",IF(Q133&gt;2500,"G16",IF(Q133&gt;2200,"G17")))))))))))</f>
        <v>G12</v>
      </c>
      <c r="S133" s="58">
        <f>SUMPRODUCT(S120:S132,$K120:$K132)/$K133</f>
        <v>3656.0119788546072</v>
      </c>
      <c r="T133" s="49"/>
      <c r="U133" s="52"/>
      <c r="V133" s="49"/>
      <c r="W133" s="49"/>
      <c r="X133" s="49"/>
      <c r="Y133" s="56">
        <f>SUMPRODUCT(Y120:Y132,$I120:$I132)/$I133</f>
        <v>4352.9724882136206</v>
      </c>
      <c r="Z133" s="56" t="str">
        <f>IF(Y133&gt;5200,"G7",IF(Y133&gt;4900,"G8",IF(Y133&gt;4600,"G9",IF(Y133&gt;4300,"G10",IF(Y133&gt;4000,"G11",IF(Y133&gt;3700,"G12",IF(Y133&gt;3400,"G13",IF(Y133&gt;3100,"G14",IF(Y133&gt;2800,"G15",IF(Y133&gt;2500,"G16",IF(Y133&gt;2200,"G17")))))))))))</f>
        <v>G10</v>
      </c>
      <c r="AA133" s="56">
        <f>SUMPRODUCT(AA120:AA132,$I120:$I132)/$I133</f>
        <v>4061.0499279962978</v>
      </c>
      <c r="AB133" s="49"/>
    </row>
    <row r="134" spans="1:28" ht="22.5" customHeight="1">
      <c r="I134" s="147"/>
      <c r="J134" s="148"/>
      <c r="K134" s="149"/>
      <c r="L134" s="148"/>
    </row>
    <row r="135" spans="1:28" ht="15" customHeight="1"/>
    <row r="136" spans="1:28" ht="15" customHeight="1"/>
    <row r="137" spans="1:28" ht="15" customHeight="1"/>
  </sheetData>
  <mergeCells count="40">
    <mergeCell ref="AB118:AB119"/>
    <mergeCell ref="D133:E133"/>
    <mergeCell ref="O118:R118"/>
    <mergeCell ref="S118:S119"/>
    <mergeCell ref="T118:T119"/>
    <mergeCell ref="V118:V119"/>
    <mergeCell ref="W118:Z118"/>
    <mergeCell ref="AA118:AA119"/>
    <mergeCell ref="F118:F119"/>
    <mergeCell ref="G118:G119"/>
    <mergeCell ref="H118:H119"/>
    <mergeCell ref="I118:K118"/>
    <mergeCell ref="L118:L119"/>
    <mergeCell ref="N118:N119"/>
    <mergeCell ref="T4:T5"/>
    <mergeCell ref="V4:V5"/>
    <mergeCell ref="W4:Z4"/>
    <mergeCell ref="AA4:AA5"/>
    <mergeCell ref="AB4:AB5"/>
    <mergeCell ref="A118:A119"/>
    <mergeCell ref="B118:B119"/>
    <mergeCell ref="C118:C119"/>
    <mergeCell ref="D118:D119"/>
    <mergeCell ref="E118:E119"/>
    <mergeCell ref="H4:H5"/>
    <mergeCell ref="I4:K4"/>
    <mergeCell ref="L4:L5"/>
    <mergeCell ref="N4:N5"/>
    <mergeCell ref="O4:R4"/>
    <mergeCell ref="S4:S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8DE5B-186E-4D7D-B79D-620816B1CFE7}">
  <dimension ref="A1:AC137"/>
  <sheetViews>
    <sheetView topLeftCell="A24" zoomScale="40" zoomScaleNormal="40" workbookViewId="0">
      <selection sqref="A1:L1"/>
    </sheetView>
  </sheetViews>
  <sheetFormatPr defaultRowHeight="14.4"/>
  <cols>
    <col min="1" max="1" width="7.88671875" customWidth="1"/>
    <col min="2" max="2" width="32.5546875" customWidth="1"/>
    <col min="3" max="3" width="9.6640625" customWidth="1"/>
    <col min="4" max="4" width="44.109375" customWidth="1"/>
    <col min="5" max="5" width="10.6640625" customWidth="1"/>
    <col min="6" max="6" width="8.88671875" customWidth="1"/>
    <col min="7" max="7" width="35.109375" customWidth="1"/>
    <col min="8" max="8" width="20.6640625" customWidth="1"/>
    <col min="9" max="11" width="21.5546875" customWidth="1"/>
    <col min="12" max="12" width="20.109375" customWidth="1"/>
    <col min="13" max="13" width="3.6640625" style="77" customWidth="1"/>
    <col min="14" max="16" width="12.33203125" customWidth="1"/>
    <col min="17" max="17" width="16.88671875" customWidth="1"/>
    <col min="18" max="18" width="15.44140625" customWidth="1"/>
    <col min="19" max="19" width="18.6640625" customWidth="1"/>
    <col min="20" max="20" width="12.33203125" customWidth="1"/>
    <col min="21" max="21" width="3.6640625" style="77" customWidth="1"/>
    <col min="22" max="28" width="12.6640625" customWidth="1"/>
    <col min="29" max="29" width="3.44140625" style="77" customWidth="1"/>
  </cols>
  <sheetData>
    <row r="1" spans="1:28" ht="35.4" customHeight="1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4"/>
      <c r="P1" s="4"/>
      <c r="Q1" s="4"/>
      <c r="R1" s="4"/>
      <c r="S1" s="4"/>
      <c r="T1" s="5"/>
      <c r="U1" s="6"/>
      <c r="V1" s="7"/>
      <c r="W1" s="7"/>
      <c r="X1" s="8"/>
      <c r="Y1" s="8"/>
      <c r="Z1" s="9"/>
      <c r="AA1" s="10"/>
      <c r="AB1" s="5"/>
    </row>
    <row r="2" spans="1:28" ht="35.4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2"/>
      <c r="N2" s="10"/>
      <c r="O2" s="10"/>
      <c r="P2" s="10"/>
      <c r="Q2" s="10"/>
      <c r="R2" s="10"/>
      <c r="S2" s="10"/>
      <c r="T2" s="15"/>
      <c r="U2" s="16"/>
      <c r="V2" s="17"/>
      <c r="W2" s="17"/>
      <c r="X2" s="11"/>
      <c r="Y2" s="11"/>
      <c r="Z2" s="18"/>
      <c r="AA2" s="10"/>
      <c r="AB2" s="15"/>
    </row>
    <row r="3" spans="1:28" ht="35.4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  <c r="N3" s="10"/>
      <c r="O3" s="10"/>
      <c r="P3" s="10"/>
      <c r="Q3" s="10"/>
      <c r="R3" s="10"/>
      <c r="S3" s="10"/>
      <c r="T3" s="15"/>
      <c r="U3" s="16"/>
      <c r="V3" s="17"/>
      <c r="W3" s="17"/>
      <c r="X3" s="11"/>
      <c r="Y3" s="11"/>
      <c r="Z3" s="18"/>
      <c r="AA3" s="10"/>
      <c r="AB3" s="15"/>
    </row>
    <row r="4" spans="1:28" ht="70.2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20" t="s">
        <v>10</v>
      </c>
      <c r="H4" s="20" t="s">
        <v>11</v>
      </c>
      <c r="I4" s="22" t="s">
        <v>12</v>
      </c>
      <c r="J4" s="23"/>
      <c r="K4" s="24"/>
      <c r="L4" s="20" t="s">
        <v>13</v>
      </c>
      <c r="M4" s="25"/>
      <c r="N4" s="26" t="s">
        <v>14</v>
      </c>
      <c r="O4" s="27" t="s">
        <v>100</v>
      </c>
      <c r="P4" s="27"/>
      <c r="Q4" s="27"/>
      <c r="R4" s="27"/>
      <c r="S4" s="28" t="s">
        <v>16</v>
      </c>
      <c r="T4" s="29" t="s">
        <v>17</v>
      </c>
      <c r="U4" s="30"/>
      <c r="V4" s="26" t="s">
        <v>14</v>
      </c>
      <c r="W4" s="27" t="s">
        <v>101</v>
      </c>
      <c r="X4" s="27"/>
      <c r="Y4" s="27"/>
      <c r="Z4" s="27"/>
      <c r="AA4" s="28" t="s">
        <v>16</v>
      </c>
      <c r="AB4" s="29" t="s">
        <v>17</v>
      </c>
    </row>
    <row r="5" spans="1:28" ht="87.6" customHeight="1">
      <c r="A5" s="33"/>
      <c r="B5" s="34"/>
      <c r="C5" s="34"/>
      <c r="D5" s="34"/>
      <c r="E5" s="35"/>
      <c r="F5" s="34"/>
      <c r="G5" s="34"/>
      <c r="H5" s="34"/>
      <c r="I5" s="36" t="s">
        <v>23</v>
      </c>
      <c r="J5" s="37" t="s">
        <v>24</v>
      </c>
      <c r="K5" s="38" t="s">
        <v>13</v>
      </c>
      <c r="L5" s="34"/>
      <c r="M5" s="39"/>
      <c r="N5" s="26"/>
      <c r="O5" s="36" t="s">
        <v>25</v>
      </c>
      <c r="P5" s="36" t="s">
        <v>26</v>
      </c>
      <c r="Q5" s="40" t="s">
        <v>27</v>
      </c>
      <c r="R5" s="41" t="s">
        <v>28</v>
      </c>
      <c r="S5" s="42"/>
      <c r="T5" s="29"/>
      <c r="U5" s="30"/>
      <c r="V5" s="26"/>
      <c r="W5" s="36" t="s">
        <v>25</v>
      </c>
      <c r="X5" s="36" t="s">
        <v>26</v>
      </c>
      <c r="Y5" s="43" t="s">
        <v>27</v>
      </c>
      <c r="Z5" s="41" t="s">
        <v>28</v>
      </c>
      <c r="AA5" s="42"/>
      <c r="AB5" s="29"/>
    </row>
    <row r="6" spans="1:28" ht="43.95" customHeight="1">
      <c r="A6" s="53">
        <v>67</v>
      </c>
      <c r="B6" s="126" t="s">
        <v>102</v>
      </c>
      <c r="C6" s="114">
        <v>64</v>
      </c>
      <c r="D6" s="59" t="s">
        <v>103</v>
      </c>
      <c r="E6" s="114" t="s">
        <v>31</v>
      </c>
      <c r="F6" s="107">
        <v>59</v>
      </c>
      <c r="G6" s="59">
        <v>161002292</v>
      </c>
      <c r="H6" s="59" t="s">
        <v>104</v>
      </c>
      <c r="I6" s="127">
        <v>4037.47</v>
      </c>
      <c r="J6" s="128"/>
      <c r="K6" s="127">
        <v>4005.6</v>
      </c>
      <c r="L6" s="108"/>
      <c r="M6" s="50"/>
      <c r="N6" s="49"/>
      <c r="O6" s="49"/>
      <c r="P6" s="49"/>
      <c r="Q6" s="51"/>
      <c r="R6" s="49"/>
      <c r="S6" s="51"/>
      <c r="T6" s="49"/>
      <c r="U6" s="52"/>
      <c r="V6" s="49"/>
      <c r="W6" s="49"/>
      <c r="X6" s="49"/>
      <c r="Y6" s="44">
        <v>4450</v>
      </c>
      <c r="Z6" s="44" t="s">
        <v>31</v>
      </c>
      <c r="AA6" s="51">
        <v>4150</v>
      </c>
      <c r="AB6" s="49"/>
    </row>
    <row r="7" spans="1:28" ht="43.95" customHeight="1">
      <c r="A7" s="53"/>
      <c r="B7" s="126"/>
      <c r="C7" s="114"/>
      <c r="D7" s="62" t="s">
        <v>103</v>
      </c>
      <c r="E7" s="62" t="s">
        <v>31</v>
      </c>
      <c r="F7" s="107"/>
      <c r="G7" s="59"/>
      <c r="H7" s="59"/>
      <c r="I7" s="129">
        <v>4037.47</v>
      </c>
      <c r="J7" s="130"/>
      <c r="K7" s="129">
        <v>4005.6</v>
      </c>
      <c r="L7" s="108"/>
      <c r="M7" s="50"/>
      <c r="N7" s="49"/>
      <c r="O7" s="49"/>
      <c r="P7" s="49"/>
      <c r="Q7" s="58">
        <v>2893</v>
      </c>
      <c r="R7" s="56" t="str">
        <f>IF(Q7&gt;5200,"G7",IF(Q7&gt;4900,"G8",IF(Q7&gt;4600,"G9",IF(Q7&gt;4300,"G10",IF(Q7&gt;4000,"G11",IF(Q7&gt;3700,"G12",IF(Q7&gt;3400,"G13",IF(Q7&gt;3100,"G14",IF(Q7&gt;2800,"G15",IF(Q7&gt;2500,"G16",IF(Q7&gt;2200,"G17")))))))))))</f>
        <v>G15</v>
      </c>
      <c r="S7" s="58">
        <v>2748</v>
      </c>
      <c r="T7" s="49"/>
      <c r="U7" s="52"/>
      <c r="V7" s="49"/>
      <c r="W7" s="49"/>
      <c r="X7" s="49"/>
      <c r="Y7" s="56">
        <v>4450</v>
      </c>
      <c r="Z7" s="56" t="s">
        <v>31</v>
      </c>
      <c r="AA7" s="58">
        <v>4150</v>
      </c>
      <c r="AB7" s="49"/>
    </row>
    <row r="8" spans="1:28" ht="43.95" customHeight="1">
      <c r="A8" s="53"/>
      <c r="B8" s="126"/>
      <c r="C8" s="114"/>
      <c r="D8" s="59"/>
      <c r="E8" s="114"/>
      <c r="F8" s="107"/>
      <c r="G8" s="59"/>
      <c r="H8" s="59"/>
      <c r="I8" s="127"/>
      <c r="J8" s="128"/>
      <c r="K8" s="127"/>
      <c r="L8" s="108"/>
      <c r="M8" s="50"/>
      <c r="N8" s="49"/>
      <c r="O8" s="49"/>
      <c r="P8" s="49"/>
      <c r="Q8" s="51"/>
      <c r="R8" s="49"/>
      <c r="S8" s="51"/>
      <c r="T8" s="49"/>
      <c r="U8" s="52"/>
      <c r="V8" s="49"/>
      <c r="W8" s="49"/>
      <c r="X8" s="49"/>
      <c r="Y8" s="44"/>
      <c r="Z8" s="44"/>
      <c r="AA8" s="51"/>
      <c r="AB8" s="49"/>
    </row>
    <row r="9" spans="1:28" ht="43.95" customHeight="1">
      <c r="A9" s="53"/>
      <c r="B9" s="126"/>
      <c r="C9" s="114"/>
      <c r="D9" s="59"/>
      <c r="E9" s="114"/>
      <c r="F9" s="107"/>
      <c r="G9" s="59"/>
      <c r="H9" s="59"/>
      <c r="I9" s="127"/>
      <c r="J9" s="128"/>
      <c r="K9" s="127"/>
      <c r="L9" s="108"/>
      <c r="M9" s="50"/>
      <c r="N9" s="49"/>
      <c r="O9" s="49"/>
      <c r="P9" s="49"/>
      <c r="Q9" s="51"/>
      <c r="R9" s="49"/>
      <c r="S9" s="51"/>
      <c r="T9" s="49"/>
      <c r="U9" s="52"/>
      <c r="V9" s="49"/>
      <c r="W9" s="49"/>
      <c r="X9" s="49"/>
      <c r="Y9" s="44"/>
      <c r="Z9" s="44"/>
      <c r="AA9" s="51"/>
      <c r="AB9" s="49"/>
    </row>
    <row r="10" spans="1:28" ht="43.95" customHeight="1">
      <c r="A10" s="53">
        <v>46</v>
      </c>
      <c r="B10" s="126" t="s">
        <v>105</v>
      </c>
      <c r="C10" s="114">
        <v>43</v>
      </c>
      <c r="D10" s="59" t="s">
        <v>106</v>
      </c>
      <c r="E10" s="114" t="s">
        <v>37</v>
      </c>
      <c r="F10" s="107">
        <v>59</v>
      </c>
      <c r="G10" s="116" t="s">
        <v>107</v>
      </c>
      <c r="H10" s="59" t="s">
        <v>108</v>
      </c>
      <c r="I10" s="131">
        <v>3875.89</v>
      </c>
      <c r="J10" s="132"/>
      <c r="K10" s="131">
        <v>3845.29</v>
      </c>
      <c r="L10" s="108"/>
      <c r="M10" s="50"/>
      <c r="N10" s="49"/>
      <c r="O10" s="49"/>
      <c r="P10" s="49"/>
      <c r="Q10" s="51"/>
      <c r="R10" s="49"/>
      <c r="S10" s="51"/>
      <c r="T10" s="49"/>
      <c r="U10" s="52"/>
      <c r="V10" s="49"/>
      <c r="W10" s="49"/>
      <c r="X10" s="49"/>
      <c r="Y10" s="44">
        <v>3850</v>
      </c>
      <c r="Z10" s="44" t="s">
        <v>37</v>
      </c>
      <c r="AA10" s="51">
        <v>3550</v>
      </c>
      <c r="AB10" s="49"/>
    </row>
    <row r="11" spans="1:28" ht="43.95" customHeight="1">
      <c r="A11" s="53">
        <v>29</v>
      </c>
      <c r="B11" s="126" t="s">
        <v>109</v>
      </c>
      <c r="C11" s="53">
        <v>27</v>
      </c>
      <c r="D11" s="59" t="s">
        <v>110</v>
      </c>
      <c r="E11" s="53" t="s">
        <v>37</v>
      </c>
      <c r="F11" s="133"/>
      <c r="G11" s="116" t="s">
        <v>111</v>
      </c>
      <c r="H11" s="59" t="s">
        <v>112</v>
      </c>
      <c r="I11" s="75">
        <v>0</v>
      </c>
      <c r="J11" s="134"/>
      <c r="K11" s="75">
        <v>0</v>
      </c>
      <c r="L11" s="75">
        <v>0</v>
      </c>
      <c r="M11" s="50"/>
      <c r="N11" s="49"/>
      <c r="O11" s="49"/>
      <c r="P11" s="49"/>
      <c r="Q11" s="51"/>
      <c r="R11" s="49"/>
      <c r="S11" s="51"/>
      <c r="T11" s="49"/>
      <c r="U11" s="52"/>
      <c r="V11" s="49"/>
      <c r="W11" s="49"/>
      <c r="X11" s="49"/>
      <c r="Y11" s="44">
        <v>3850</v>
      </c>
      <c r="Z11" s="44" t="s">
        <v>37</v>
      </c>
      <c r="AA11" s="51">
        <v>3550</v>
      </c>
      <c r="AB11" s="49"/>
    </row>
    <row r="12" spans="1:28" ht="43.95" customHeight="1">
      <c r="A12" s="53"/>
      <c r="B12" s="126"/>
      <c r="C12" s="53"/>
      <c r="D12" s="62" t="s">
        <v>110</v>
      </c>
      <c r="E12" s="63" t="s">
        <v>37</v>
      </c>
      <c r="F12" s="133"/>
      <c r="G12" s="116"/>
      <c r="H12" s="59"/>
      <c r="I12" s="135">
        <v>3875.89</v>
      </c>
      <c r="J12" s="136"/>
      <c r="K12" s="135">
        <v>3845.29</v>
      </c>
      <c r="L12" s="75"/>
      <c r="M12" s="50"/>
      <c r="N12" s="49"/>
      <c r="O12" s="49"/>
      <c r="P12" s="49"/>
      <c r="Q12" s="58">
        <v>3761</v>
      </c>
      <c r="R12" s="57" t="s">
        <v>37</v>
      </c>
      <c r="S12" s="58">
        <v>3354.6207627118642</v>
      </c>
      <c r="T12" s="49"/>
      <c r="U12" s="52"/>
      <c r="V12" s="49"/>
      <c r="W12" s="49"/>
      <c r="X12" s="49"/>
      <c r="Y12" s="56">
        <v>3850</v>
      </c>
      <c r="Z12" s="56" t="s">
        <v>37</v>
      </c>
      <c r="AA12" s="58">
        <v>3550</v>
      </c>
      <c r="AB12" s="49"/>
    </row>
    <row r="13" spans="1:28" ht="43.95" customHeight="1">
      <c r="A13" s="53"/>
      <c r="B13" s="126"/>
      <c r="C13" s="53"/>
      <c r="D13" s="59"/>
      <c r="E13" s="53"/>
      <c r="F13" s="133"/>
      <c r="G13" s="116"/>
      <c r="H13" s="59"/>
      <c r="I13" s="75"/>
      <c r="J13" s="134"/>
      <c r="K13" s="75"/>
      <c r="L13" s="75"/>
      <c r="M13" s="50"/>
      <c r="N13" s="49"/>
      <c r="O13" s="49"/>
      <c r="P13" s="49"/>
      <c r="Q13" s="51"/>
      <c r="R13" s="49"/>
      <c r="S13" s="51"/>
      <c r="T13" s="49"/>
      <c r="U13" s="52"/>
      <c r="V13" s="49"/>
      <c r="W13" s="49"/>
      <c r="X13" s="49"/>
      <c r="Y13" s="44"/>
      <c r="Z13" s="44"/>
      <c r="AA13" s="51"/>
      <c r="AB13" s="49"/>
    </row>
    <row r="14" spans="1:28" ht="43.95" customHeight="1">
      <c r="A14" s="53"/>
      <c r="B14" s="126"/>
      <c r="C14" s="53"/>
      <c r="D14" s="59"/>
      <c r="E14" s="53"/>
      <c r="F14" s="133"/>
      <c r="G14" s="116"/>
      <c r="H14" s="59"/>
      <c r="I14" s="75"/>
      <c r="J14" s="134"/>
      <c r="K14" s="75"/>
      <c r="L14" s="75"/>
      <c r="M14" s="50"/>
      <c r="N14" s="49"/>
      <c r="O14" s="49"/>
      <c r="P14" s="49"/>
      <c r="Q14" s="51"/>
      <c r="R14" s="49"/>
      <c r="S14" s="51"/>
      <c r="T14" s="49"/>
      <c r="U14" s="52"/>
      <c r="V14" s="49"/>
      <c r="W14" s="49"/>
      <c r="X14" s="49"/>
      <c r="Y14" s="44"/>
      <c r="Z14" s="44"/>
      <c r="AA14" s="51"/>
      <c r="AB14" s="49"/>
    </row>
    <row r="15" spans="1:28" ht="43.95" customHeight="1">
      <c r="A15" s="53">
        <v>28</v>
      </c>
      <c r="B15" s="126" t="s">
        <v>109</v>
      </c>
      <c r="C15" s="53">
        <v>27</v>
      </c>
      <c r="D15" s="59" t="s">
        <v>113</v>
      </c>
      <c r="E15" s="53" t="s">
        <v>37</v>
      </c>
      <c r="F15" s="133">
        <v>58</v>
      </c>
      <c r="G15" s="116" t="s">
        <v>111</v>
      </c>
      <c r="H15" s="59" t="s">
        <v>112</v>
      </c>
      <c r="I15" s="131">
        <v>3795.96</v>
      </c>
      <c r="J15" s="134"/>
      <c r="K15" s="131">
        <v>3766.4</v>
      </c>
      <c r="L15" s="131">
        <v>3766.4</v>
      </c>
      <c r="M15" s="50"/>
      <c r="N15" s="49"/>
      <c r="O15" s="49"/>
      <c r="P15" s="49"/>
      <c r="Q15" s="51"/>
      <c r="R15" s="49"/>
      <c r="S15" s="51"/>
      <c r="T15" s="49"/>
      <c r="U15" s="52"/>
      <c r="V15" s="49"/>
      <c r="W15" s="49"/>
      <c r="X15" s="49"/>
      <c r="Y15" s="44">
        <v>3850</v>
      </c>
      <c r="Z15" s="44" t="s">
        <v>37</v>
      </c>
      <c r="AA15" s="51">
        <v>3550</v>
      </c>
      <c r="AB15" s="49"/>
    </row>
    <row r="16" spans="1:28" ht="43.95" customHeight="1">
      <c r="A16" s="53"/>
      <c r="B16" s="126"/>
      <c r="C16" s="53"/>
      <c r="D16" s="62" t="s">
        <v>113</v>
      </c>
      <c r="E16" s="63" t="s">
        <v>37</v>
      </c>
      <c r="F16" s="133"/>
      <c r="G16" s="116"/>
      <c r="H16" s="59"/>
      <c r="I16" s="135">
        <v>3795.96</v>
      </c>
      <c r="J16" s="129"/>
      <c r="K16" s="135">
        <v>3766.4</v>
      </c>
      <c r="L16" s="131"/>
      <c r="M16" s="50"/>
      <c r="N16" s="49"/>
      <c r="O16" s="49"/>
      <c r="P16" s="49"/>
      <c r="Q16" s="58">
        <v>3761</v>
      </c>
      <c r="R16" s="57" t="s">
        <v>37</v>
      </c>
      <c r="S16" s="58">
        <v>3354.6207627118642</v>
      </c>
      <c r="T16" s="49"/>
      <c r="U16" s="52"/>
      <c r="V16" s="49"/>
      <c r="W16" s="49"/>
      <c r="X16" s="49"/>
      <c r="Y16" s="56">
        <v>3850</v>
      </c>
      <c r="Z16" s="56" t="s">
        <v>37</v>
      </c>
      <c r="AA16" s="58">
        <v>3550</v>
      </c>
      <c r="AB16" s="49"/>
    </row>
    <row r="17" spans="1:28" ht="43.95" customHeight="1">
      <c r="A17" s="53"/>
      <c r="B17" s="126"/>
      <c r="C17" s="53"/>
      <c r="D17" s="59"/>
      <c r="E17" s="53"/>
      <c r="F17" s="133"/>
      <c r="G17" s="116"/>
      <c r="H17" s="59"/>
      <c r="I17" s="131"/>
      <c r="J17" s="134"/>
      <c r="K17" s="131"/>
      <c r="L17" s="131"/>
      <c r="M17" s="50"/>
      <c r="N17" s="49"/>
      <c r="O17" s="49"/>
      <c r="P17" s="49"/>
      <c r="Q17" s="51"/>
      <c r="R17" s="49"/>
      <c r="S17" s="51"/>
      <c r="T17" s="49"/>
      <c r="U17" s="52"/>
      <c r="V17" s="49"/>
      <c r="W17" s="49"/>
      <c r="X17" s="49"/>
      <c r="Y17" s="44"/>
      <c r="Z17" s="44"/>
      <c r="AA17" s="51"/>
      <c r="AB17" s="49"/>
    </row>
    <row r="18" spans="1:28" ht="43.95" customHeight="1">
      <c r="A18" s="53"/>
      <c r="B18" s="126"/>
      <c r="C18" s="53"/>
      <c r="D18" s="59"/>
      <c r="E18" s="53"/>
      <c r="F18" s="133"/>
      <c r="G18" s="116"/>
      <c r="H18" s="59"/>
      <c r="I18" s="131"/>
      <c r="J18" s="134"/>
      <c r="K18" s="131"/>
      <c r="L18" s="131"/>
      <c r="M18" s="50"/>
      <c r="N18" s="49"/>
      <c r="O18" s="49"/>
      <c r="P18" s="49"/>
      <c r="Q18" s="51"/>
      <c r="R18" s="49"/>
      <c r="S18" s="51"/>
      <c r="T18" s="49"/>
      <c r="U18" s="52"/>
      <c r="V18" s="49"/>
      <c r="W18" s="49"/>
      <c r="X18" s="49"/>
      <c r="Y18" s="44"/>
      <c r="Z18" s="44"/>
      <c r="AA18" s="51"/>
      <c r="AB18" s="49"/>
    </row>
    <row r="19" spans="1:28" ht="43.95" customHeight="1">
      <c r="A19" s="53">
        <v>38</v>
      </c>
      <c r="B19" s="126" t="s">
        <v>114</v>
      </c>
      <c r="C19" s="114">
        <v>35</v>
      </c>
      <c r="D19" s="59" t="s">
        <v>56</v>
      </c>
      <c r="E19" s="114" t="s">
        <v>34</v>
      </c>
      <c r="F19" s="107">
        <v>59</v>
      </c>
      <c r="G19" s="59">
        <v>161014776</v>
      </c>
      <c r="H19" s="59" t="s">
        <v>115</v>
      </c>
      <c r="I19" s="127">
        <v>3974.08</v>
      </c>
      <c r="J19" s="128"/>
      <c r="K19" s="127">
        <v>3942.7</v>
      </c>
      <c r="L19" s="127">
        <v>3942.7</v>
      </c>
      <c r="M19" s="50"/>
      <c r="N19" s="49"/>
      <c r="O19" s="49"/>
      <c r="P19" s="49"/>
      <c r="Q19" s="51"/>
      <c r="R19" s="49"/>
      <c r="S19" s="51"/>
      <c r="T19" s="49"/>
      <c r="U19" s="52"/>
      <c r="V19" s="49"/>
      <c r="W19" s="49"/>
      <c r="X19" s="49"/>
      <c r="Y19" s="44"/>
      <c r="Z19" s="44"/>
      <c r="AA19" s="51"/>
      <c r="AB19" s="49"/>
    </row>
    <row r="20" spans="1:28" ht="43.95" customHeight="1">
      <c r="A20" s="53">
        <v>52</v>
      </c>
      <c r="B20" s="126" t="s">
        <v>116</v>
      </c>
      <c r="C20" s="114">
        <v>49</v>
      </c>
      <c r="D20" s="59" t="s">
        <v>56</v>
      </c>
      <c r="E20" s="114" t="s">
        <v>34</v>
      </c>
      <c r="F20" s="107">
        <v>58</v>
      </c>
      <c r="G20" s="59">
        <v>161014796</v>
      </c>
      <c r="H20" s="59" t="s">
        <v>117</v>
      </c>
      <c r="I20" s="127">
        <v>4058.31</v>
      </c>
      <c r="J20" s="128"/>
      <c r="K20" s="127">
        <v>4026.65</v>
      </c>
      <c r="L20" s="108"/>
      <c r="M20" s="50"/>
      <c r="N20" s="49"/>
      <c r="O20" s="49"/>
      <c r="P20" s="49"/>
      <c r="Q20" s="51"/>
      <c r="R20" s="49"/>
      <c r="S20" s="51"/>
      <c r="T20" s="49"/>
      <c r="U20" s="52"/>
      <c r="V20" s="49"/>
      <c r="W20" s="49"/>
      <c r="X20" s="49"/>
      <c r="Y20" s="44"/>
      <c r="Z20" s="44"/>
      <c r="AA20" s="51"/>
      <c r="AB20" s="49"/>
    </row>
    <row r="21" spans="1:28" ht="43.95" customHeight="1">
      <c r="A21" s="53">
        <v>59</v>
      </c>
      <c r="B21" s="126" t="s">
        <v>118</v>
      </c>
      <c r="C21" s="114">
        <v>56</v>
      </c>
      <c r="D21" s="59" t="s">
        <v>56</v>
      </c>
      <c r="E21" s="114" t="s">
        <v>34</v>
      </c>
      <c r="F21" s="107">
        <v>58</v>
      </c>
      <c r="G21" s="59">
        <v>161014803</v>
      </c>
      <c r="H21" s="59" t="s">
        <v>119</v>
      </c>
      <c r="I21" s="127">
        <v>4019.68</v>
      </c>
      <c r="J21" s="128"/>
      <c r="K21" s="127">
        <v>3988.35</v>
      </c>
      <c r="L21" s="108"/>
      <c r="M21" s="50"/>
      <c r="N21" s="49"/>
      <c r="O21" s="49"/>
      <c r="P21" s="49"/>
      <c r="Q21" s="51"/>
      <c r="R21" s="49"/>
      <c r="S21" s="51"/>
      <c r="T21" s="49"/>
      <c r="U21" s="52"/>
      <c r="V21" s="49"/>
      <c r="W21" s="49"/>
      <c r="X21" s="49"/>
      <c r="Y21" s="44"/>
      <c r="Z21" s="44"/>
      <c r="AA21" s="51"/>
      <c r="AB21" s="49"/>
    </row>
    <row r="22" spans="1:28" ht="43.95" customHeight="1">
      <c r="A22" s="53"/>
      <c r="B22" s="126"/>
      <c r="C22" s="114"/>
      <c r="D22" s="62" t="s">
        <v>56</v>
      </c>
      <c r="E22" s="62" t="s">
        <v>34</v>
      </c>
      <c r="F22" s="107"/>
      <c r="G22" s="59"/>
      <c r="H22" s="59"/>
      <c r="I22" s="129">
        <f>SUM(I19:I21)</f>
        <v>12052.07</v>
      </c>
      <c r="J22" s="130"/>
      <c r="K22" s="129">
        <f>SUM(K19:K21)</f>
        <v>11957.7</v>
      </c>
      <c r="L22" s="108"/>
      <c r="M22" s="50"/>
      <c r="N22" s="49"/>
      <c r="O22" s="49"/>
      <c r="P22" s="49"/>
      <c r="Q22" s="58">
        <v>3660.696926481186</v>
      </c>
      <c r="R22" s="57" t="s">
        <v>33</v>
      </c>
      <c r="S22" s="58">
        <v>3502.8341763074768</v>
      </c>
      <c r="T22" s="49"/>
      <c r="U22" s="52"/>
      <c r="V22" s="49"/>
      <c r="W22" s="49"/>
      <c r="X22" s="49"/>
      <c r="Y22" s="56">
        <v>4150</v>
      </c>
      <c r="Z22" s="56" t="s">
        <v>34</v>
      </c>
      <c r="AA22" s="58">
        <v>3850</v>
      </c>
      <c r="AB22" s="49"/>
    </row>
    <row r="23" spans="1:28" ht="43.95" customHeight="1">
      <c r="A23" s="53"/>
      <c r="B23" s="126"/>
      <c r="C23" s="114"/>
      <c r="D23" s="59"/>
      <c r="E23" s="114"/>
      <c r="F23" s="107"/>
      <c r="G23" s="59"/>
      <c r="H23" s="59"/>
      <c r="I23" s="127"/>
      <c r="J23" s="128"/>
      <c r="K23" s="127"/>
      <c r="L23" s="108"/>
      <c r="M23" s="50"/>
      <c r="N23" s="49"/>
      <c r="O23" s="49"/>
      <c r="P23" s="49"/>
      <c r="Q23" s="51"/>
      <c r="R23" s="49"/>
      <c r="S23" s="51"/>
      <c r="T23" s="49"/>
      <c r="U23" s="52"/>
      <c r="V23" s="49"/>
      <c r="W23" s="49"/>
      <c r="X23" s="49"/>
      <c r="Y23" s="44"/>
      <c r="Z23" s="44"/>
      <c r="AA23" s="51"/>
      <c r="AB23" s="49"/>
    </row>
    <row r="24" spans="1:28" ht="43.95" customHeight="1">
      <c r="A24" s="53"/>
      <c r="B24" s="126"/>
      <c r="C24" s="114"/>
      <c r="D24" s="59"/>
      <c r="E24" s="114"/>
      <c r="F24" s="107"/>
      <c r="G24" s="59"/>
      <c r="H24" s="59"/>
      <c r="I24" s="127"/>
      <c r="J24" s="128"/>
      <c r="K24" s="127"/>
      <c r="L24" s="108"/>
      <c r="M24" s="50"/>
      <c r="N24" s="49"/>
      <c r="O24" s="49"/>
      <c r="P24" s="49"/>
      <c r="Q24" s="51"/>
      <c r="R24" s="49"/>
      <c r="S24" s="51"/>
      <c r="T24" s="49"/>
      <c r="U24" s="52"/>
      <c r="V24" s="49"/>
      <c r="W24" s="49"/>
      <c r="X24" s="49"/>
      <c r="Y24" s="44"/>
      <c r="Z24" s="44"/>
      <c r="AA24" s="51"/>
      <c r="AB24" s="49"/>
    </row>
    <row r="25" spans="1:28" ht="43.95" customHeight="1">
      <c r="A25" s="53">
        <v>32</v>
      </c>
      <c r="B25" s="126" t="s">
        <v>120</v>
      </c>
      <c r="C25" s="114">
        <v>29</v>
      </c>
      <c r="D25" s="59" t="s">
        <v>65</v>
      </c>
      <c r="E25" s="114" t="s">
        <v>34</v>
      </c>
      <c r="F25" s="107"/>
      <c r="G25" s="59">
        <v>161009205</v>
      </c>
      <c r="H25" s="59" t="s">
        <v>109</v>
      </c>
      <c r="I25" s="127"/>
      <c r="J25" s="134"/>
      <c r="K25" s="127">
        <v>0</v>
      </c>
      <c r="L25" s="127">
        <v>0</v>
      </c>
      <c r="M25" s="50"/>
      <c r="N25" s="49"/>
      <c r="O25" s="49"/>
      <c r="P25" s="49"/>
      <c r="Q25" s="51"/>
      <c r="R25" s="49"/>
      <c r="S25" s="51"/>
      <c r="T25" s="49"/>
      <c r="U25" s="52"/>
      <c r="V25" s="49"/>
      <c r="W25" s="49"/>
      <c r="X25" s="49"/>
      <c r="Y25" s="44"/>
      <c r="Z25" s="44"/>
      <c r="AA25" s="51"/>
      <c r="AB25" s="49"/>
    </row>
    <row r="26" spans="1:28" ht="43.95" customHeight="1">
      <c r="A26" s="53"/>
      <c r="B26" s="126"/>
      <c r="C26" s="114"/>
      <c r="D26" s="59"/>
      <c r="E26" s="114"/>
      <c r="F26" s="107"/>
      <c r="G26" s="59"/>
      <c r="H26" s="59"/>
      <c r="I26" s="127"/>
      <c r="J26" s="134"/>
      <c r="K26" s="127"/>
      <c r="L26" s="127"/>
      <c r="M26" s="50"/>
      <c r="N26" s="49"/>
      <c r="O26" s="49"/>
      <c r="P26" s="49"/>
      <c r="Q26" s="51"/>
      <c r="R26" s="49"/>
      <c r="S26" s="51"/>
      <c r="T26" s="49"/>
      <c r="U26" s="52"/>
      <c r="V26" s="49"/>
      <c r="W26" s="49"/>
      <c r="X26" s="49"/>
      <c r="Y26" s="44"/>
      <c r="Z26" s="44"/>
      <c r="AA26" s="51"/>
      <c r="AB26" s="49"/>
    </row>
    <row r="27" spans="1:28" ht="43.95" customHeight="1">
      <c r="A27" s="53"/>
      <c r="B27" s="126"/>
      <c r="C27" s="114"/>
      <c r="D27" s="59"/>
      <c r="E27" s="114"/>
      <c r="F27" s="107"/>
      <c r="G27" s="59"/>
      <c r="H27" s="59"/>
      <c r="I27" s="127"/>
      <c r="J27" s="134"/>
      <c r="K27" s="127"/>
      <c r="L27" s="127"/>
      <c r="M27" s="50"/>
      <c r="N27" s="49"/>
      <c r="O27" s="49"/>
      <c r="P27" s="49"/>
      <c r="Q27" s="51"/>
      <c r="R27" s="49"/>
      <c r="S27" s="51"/>
      <c r="T27" s="49"/>
      <c r="U27" s="52"/>
      <c r="V27" s="49"/>
      <c r="W27" s="49"/>
      <c r="X27" s="49"/>
      <c r="Y27" s="44"/>
      <c r="Z27" s="44"/>
      <c r="AA27" s="51"/>
      <c r="AB27" s="49"/>
    </row>
    <row r="28" spans="1:28" ht="43.95" customHeight="1">
      <c r="A28" s="53"/>
      <c r="B28" s="126"/>
      <c r="C28" s="114"/>
      <c r="D28" s="59"/>
      <c r="E28" s="114"/>
      <c r="F28" s="107"/>
      <c r="G28" s="59"/>
      <c r="H28" s="59"/>
      <c r="I28" s="127"/>
      <c r="J28" s="134"/>
      <c r="K28" s="127"/>
      <c r="L28" s="127"/>
      <c r="M28" s="50"/>
      <c r="N28" s="49"/>
      <c r="O28" s="49"/>
      <c r="P28" s="49"/>
      <c r="Q28" s="51"/>
      <c r="R28" s="49"/>
      <c r="S28" s="51"/>
      <c r="T28" s="49"/>
      <c r="U28" s="52"/>
      <c r="V28" s="49"/>
      <c r="W28" s="49"/>
      <c r="X28" s="49"/>
      <c r="Y28" s="44"/>
      <c r="Z28" s="44"/>
      <c r="AA28" s="51"/>
      <c r="AB28" s="49"/>
    </row>
    <row r="29" spans="1:28" ht="43.95" customHeight="1">
      <c r="A29" s="53">
        <v>2</v>
      </c>
      <c r="B29" s="126" t="s">
        <v>121</v>
      </c>
      <c r="C29" s="53">
        <v>2</v>
      </c>
      <c r="D29" s="59" t="s">
        <v>72</v>
      </c>
      <c r="E29" s="53" t="s">
        <v>34</v>
      </c>
      <c r="F29" s="107">
        <v>58</v>
      </c>
      <c r="G29" s="59">
        <v>161004643</v>
      </c>
      <c r="H29" s="59" t="s">
        <v>122</v>
      </c>
      <c r="I29" s="108">
        <v>4008.42</v>
      </c>
      <c r="J29" s="108">
        <v>4008.42</v>
      </c>
      <c r="K29" s="108">
        <v>3977.14</v>
      </c>
      <c r="L29" s="108">
        <v>3977.14</v>
      </c>
      <c r="M29" s="50"/>
      <c r="N29" s="49">
        <v>10.98</v>
      </c>
      <c r="O29" s="49">
        <v>5.89</v>
      </c>
      <c r="P29" s="49">
        <v>45.3</v>
      </c>
      <c r="Q29" s="51">
        <v>3458</v>
      </c>
      <c r="R29" s="49" t="s">
        <v>33</v>
      </c>
      <c r="S29" s="51">
        <f>((100-N29)/(100-O29))*Q29</f>
        <v>3270.9718414621188</v>
      </c>
      <c r="T29" s="49">
        <f>N29-O29</f>
        <v>5.0900000000000007</v>
      </c>
      <c r="U29" s="52"/>
      <c r="V29" s="49">
        <v>14.4</v>
      </c>
      <c r="W29" s="49">
        <v>7.58</v>
      </c>
      <c r="X29" s="49">
        <v>35.76</v>
      </c>
      <c r="Y29" s="56">
        <v>4103</v>
      </c>
      <c r="Z29" s="56" t="s">
        <v>34</v>
      </c>
      <c r="AA29" s="58">
        <f>((100-V29)/(100-W29))*Y29</f>
        <v>3800.2250595109281</v>
      </c>
      <c r="AB29" s="49">
        <f>V29-W29</f>
        <v>6.82</v>
      </c>
    </row>
    <row r="30" spans="1:28" ht="43.95" customHeight="1">
      <c r="A30" s="53">
        <v>10</v>
      </c>
      <c r="B30" s="126" t="s">
        <v>123</v>
      </c>
      <c r="C30" s="53">
        <v>10</v>
      </c>
      <c r="D30" s="114" t="s">
        <v>72</v>
      </c>
      <c r="E30" s="53" t="s">
        <v>34</v>
      </c>
      <c r="F30" s="115">
        <v>58</v>
      </c>
      <c r="G30" s="59">
        <v>161004646</v>
      </c>
      <c r="H30" s="59" t="s">
        <v>124</v>
      </c>
      <c r="I30" s="127">
        <v>3991.55</v>
      </c>
      <c r="J30" s="134"/>
      <c r="K30" s="127">
        <v>3960.15</v>
      </c>
      <c r="L30" s="127">
        <v>3960.15</v>
      </c>
      <c r="M30" s="50"/>
      <c r="N30" s="49"/>
      <c r="O30" s="49"/>
      <c r="P30" s="49"/>
      <c r="Q30" s="51">
        <v>3598.4000216783661</v>
      </c>
      <c r="R30" s="49" t="s">
        <v>33</v>
      </c>
      <c r="S30" s="51">
        <v>3404.377155161786</v>
      </c>
      <c r="T30" s="49">
        <f>N30-O30</f>
        <v>0</v>
      </c>
      <c r="U30" s="52"/>
      <c r="V30" s="49"/>
      <c r="W30" s="49"/>
      <c r="X30" s="49"/>
      <c r="Y30" s="44"/>
      <c r="Z30" s="44"/>
      <c r="AA30" s="51">
        <f>((100-V30)/(100-W30))*Y30</f>
        <v>0</v>
      </c>
      <c r="AB30" s="49">
        <f>V30-W30</f>
        <v>0</v>
      </c>
    </row>
    <row r="31" spans="1:28" ht="43.95" customHeight="1">
      <c r="A31" s="53">
        <v>13</v>
      </c>
      <c r="B31" s="126" t="s">
        <v>125</v>
      </c>
      <c r="C31" s="53">
        <v>13</v>
      </c>
      <c r="D31" s="115" t="s">
        <v>72</v>
      </c>
      <c r="E31" s="53" t="s">
        <v>34</v>
      </c>
      <c r="F31" s="115">
        <v>57</v>
      </c>
      <c r="G31" s="59">
        <v>161004648</v>
      </c>
      <c r="H31" s="59" t="s">
        <v>125</v>
      </c>
      <c r="I31" s="127">
        <v>4013.35</v>
      </c>
      <c r="J31" s="134"/>
      <c r="K31" s="127">
        <v>3982</v>
      </c>
      <c r="L31" s="127">
        <v>3982</v>
      </c>
      <c r="M31" s="50"/>
      <c r="N31" s="49"/>
      <c r="O31" s="49"/>
      <c r="P31" s="49"/>
      <c r="Q31" s="51">
        <v>3598.4000216783661</v>
      </c>
      <c r="R31" s="49" t="s">
        <v>33</v>
      </c>
      <c r="S31" s="51">
        <v>3404.377155161786</v>
      </c>
      <c r="T31" s="49">
        <f>N31-O31</f>
        <v>0</v>
      </c>
      <c r="U31" s="52"/>
      <c r="V31" s="49"/>
      <c r="W31" s="49"/>
      <c r="X31" s="49"/>
      <c r="Y31" s="44"/>
      <c r="Z31" s="44"/>
      <c r="AA31" s="51">
        <f>((100-V31)/(100-W31))*Y31</f>
        <v>0</v>
      </c>
      <c r="AB31" s="49">
        <f>V31-W31</f>
        <v>0</v>
      </c>
    </row>
    <row r="32" spans="1:28" ht="43.95" customHeight="1">
      <c r="A32" s="53">
        <v>22</v>
      </c>
      <c r="B32" s="126" t="s">
        <v>112</v>
      </c>
      <c r="C32" s="53">
        <v>22</v>
      </c>
      <c r="D32" s="59" t="s">
        <v>72</v>
      </c>
      <c r="E32" s="53" t="s">
        <v>34</v>
      </c>
      <c r="F32" s="133">
        <v>57</v>
      </c>
      <c r="G32" s="59">
        <v>161004651</v>
      </c>
      <c r="H32" s="59" t="s">
        <v>126</v>
      </c>
      <c r="I32" s="127">
        <v>3983.22</v>
      </c>
      <c r="J32" s="134"/>
      <c r="K32" s="127">
        <v>3952.53</v>
      </c>
      <c r="L32" s="127">
        <v>3952.53</v>
      </c>
      <c r="M32" s="50"/>
      <c r="N32" s="49"/>
      <c r="O32" s="49"/>
      <c r="P32" s="49"/>
      <c r="Q32" s="51">
        <v>3598.4000216783661</v>
      </c>
      <c r="R32" s="49" t="s">
        <v>33</v>
      </c>
      <c r="S32" s="51">
        <v>3404.377155161786</v>
      </c>
      <c r="T32" s="49"/>
      <c r="U32" s="52"/>
      <c r="V32" s="49"/>
      <c r="W32" s="49"/>
      <c r="X32" s="49"/>
      <c r="Y32" s="44"/>
      <c r="Z32" s="44"/>
      <c r="AA32" s="51"/>
      <c r="AB32" s="49"/>
    </row>
    <row r="33" spans="1:28" ht="43.95" customHeight="1">
      <c r="A33" s="53">
        <v>34</v>
      </c>
      <c r="B33" s="126" t="s">
        <v>127</v>
      </c>
      <c r="C33" s="114">
        <v>31</v>
      </c>
      <c r="D33" s="59" t="s">
        <v>72</v>
      </c>
      <c r="E33" s="114" t="s">
        <v>34</v>
      </c>
      <c r="F33" s="107">
        <v>59</v>
      </c>
      <c r="G33" s="59">
        <v>161004653</v>
      </c>
      <c r="H33" s="59" t="s">
        <v>120</v>
      </c>
      <c r="I33" s="127">
        <v>4012.69</v>
      </c>
      <c r="J33" s="134"/>
      <c r="K33" s="127">
        <v>3981</v>
      </c>
      <c r="L33" s="127">
        <v>3981</v>
      </c>
      <c r="M33" s="50"/>
      <c r="N33" s="49"/>
      <c r="O33" s="49"/>
      <c r="P33" s="49"/>
      <c r="Q33" s="51">
        <v>3598.4000216783661</v>
      </c>
      <c r="R33" s="49" t="s">
        <v>33</v>
      </c>
      <c r="S33" s="51">
        <v>3404.377155161786</v>
      </c>
      <c r="T33" s="49"/>
      <c r="U33" s="52"/>
      <c r="V33" s="49"/>
      <c r="W33" s="49"/>
      <c r="X33" s="49"/>
      <c r="Y33" s="44"/>
      <c r="Z33" s="44"/>
      <c r="AA33" s="51"/>
      <c r="AB33" s="49"/>
    </row>
    <row r="34" spans="1:28" ht="43.95" customHeight="1">
      <c r="A34" s="53">
        <v>36</v>
      </c>
      <c r="B34" s="126" t="s">
        <v>114</v>
      </c>
      <c r="C34" s="114">
        <v>33</v>
      </c>
      <c r="D34" s="59" t="s">
        <v>72</v>
      </c>
      <c r="E34" s="114" t="s">
        <v>34</v>
      </c>
      <c r="F34" s="107">
        <v>59</v>
      </c>
      <c r="G34" s="59">
        <v>161004656</v>
      </c>
      <c r="H34" s="59" t="s">
        <v>115</v>
      </c>
      <c r="I34" s="127">
        <v>3828.22</v>
      </c>
      <c r="J34" s="128"/>
      <c r="K34" s="127">
        <v>3797.95</v>
      </c>
      <c r="L34" s="127">
        <v>3797.95</v>
      </c>
      <c r="M34" s="50"/>
      <c r="N34" s="49"/>
      <c r="O34" s="49"/>
      <c r="P34" s="49"/>
      <c r="Q34" s="51">
        <v>3598.4000216783661</v>
      </c>
      <c r="R34" s="49" t="s">
        <v>33</v>
      </c>
      <c r="S34" s="51">
        <v>3404.377155161786</v>
      </c>
      <c r="T34" s="49"/>
      <c r="U34" s="52"/>
      <c r="V34" s="49"/>
      <c r="W34" s="49"/>
      <c r="X34" s="49"/>
      <c r="Y34" s="44"/>
      <c r="Z34" s="44"/>
      <c r="AA34" s="51"/>
      <c r="AB34" s="49"/>
    </row>
    <row r="35" spans="1:28" ht="43.95" customHeight="1">
      <c r="A35" s="53">
        <v>44</v>
      </c>
      <c r="B35" s="126" t="s">
        <v>128</v>
      </c>
      <c r="C35" s="114">
        <v>41</v>
      </c>
      <c r="D35" s="59" t="s">
        <v>72</v>
      </c>
      <c r="E35" s="114" t="s">
        <v>34</v>
      </c>
      <c r="F35" s="107">
        <v>58</v>
      </c>
      <c r="G35" s="59">
        <v>161004658</v>
      </c>
      <c r="H35" s="59" t="s">
        <v>108</v>
      </c>
      <c r="I35" s="127">
        <v>4081.37</v>
      </c>
      <c r="J35" s="128"/>
      <c r="K35" s="127">
        <v>4050</v>
      </c>
      <c r="L35" s="127">
        <v>4050</v>
      </c>
      <c r="M35" s="50"/>
      <c r="N35" s="49"/>
      <c r="O35" s="49"/>
      <c r="P35" s="49"/>
      <c r="Q35" s="51">
        <v>3598.4000216783661</v>
      </c>
      <c r="R35" s="49" t="s">
        <v>33</v>
      </c>
      <c r="S35" s="51">
        <v>3404.377155161786</v>
      </c>
      <c r="T35" s="49"/>
      <c r="U35" s="52"/>
      <c r="V35" s="49"/>
      <c r="W35" s="49"/>
      <c r="X35" s="49"/>
      <c r="Y35" s="44"/>
      <c r="Z35" s="44"/>
      <c r="AA35" s="51"/>
      <c r="AB35" s="49"/>
    </row>
    <row r="36" spans="1:28" ht="43.95" customHeight="1">
      <c r="A36" s="53">
        <v>54</v>
      </c>
      <c r="B36" s="126" t="s">
        <v>116</v>
      </c>
      <c r="C36" s="114">
        <v>51</v>
      </c>
      <c r="D36" s="59" t="s">
        <v>72</v>
      </c>
      <c r="E36" s="114" t="s">
        <v>34</v>
      </c>
      <c r="F36" s="107">
        <v>59</v>
      </c>
      <c r="G36" s="59">
        <v>161004664</v>
      </c>
      <c r="H36" s="59" t="s">
        <v>117</v>
      </c>
      <c r="I36" s="127">
        <v>4116.6000000000004</v>
      </c>
      <c r="J36" s="128"/>
      <c r="K36" s="127">
        <v>4084.93</v>
      </c>
      <c r="L36" s="108"/>
      <c r="M36" s="50"/>
      <c r="N36" s="49"/>
      <c r="O36" s="49"/>
      <c r="P36" s="49"/>
      <c r="Q36" s="51">
        <v>3598.4000216783661</v>
      </c>
      <c r="R36" s="49" t="s">
        <v>33</v>
      </c>
      <c r="S36" s="51">
        <v>3404.377155161786</v>
      </c>
      <c r="T36" s="49"/>
      <c r="U36" s="52"/>
      <c r="V36" s="49"/>
      <c r="W36" s="49"/>
      <c r="X36" s="49"/>
      <c r="Y36" s="44"/>
      <c r="Z36" s="44"/>
      <c r="AA36" s="51"/>
      <c r="AB36" s="49"/>
    </row>
    <row r="37" spans="1:28" ht="43.95" customHeight="1">
      <c r="A37" s="53">
        <v>56</v>
      </c>
      <c r="B37" s="126" t="s">
        <v>119</v>
      </c>
      <c r="C37" s="114">
        <v>53</v>
      </c>
      <c r="D37" s="59" t="s">
        <v>72</v>
      </c>
      <c r="E37" s="114" t="s">
        <v>34</v>
      </c>
      <c r="F37" s="107">
        <v>59</v>
      </c>
      <c r="G37" s="59">
        <v>161004154</v>
      </c>
      <c r="H37" s="59" t="s">
        <v>116</v>
      </c>
      <c r="I37" s="127">
        <v>3972.22</v>
      </c>
      <c r="J37" s="128"/>
      <c r="K37" s="127">
        <v>3940.8</v>
      </c>
      <c r="L37" s="108"/>
      <c r="M37" s="50"/>
      <c r="N37" s="49"/>
      <c r="O37" s="49"/>
      <c r="P37" s="49"/>
      <c r="Q37" s="51">
        <v>3598.4000216783661</v>
      </c>
      <c r="R37" s="49" t="s">
        <v>33</v>
      </c>
      <c r="S37" s="51">
        <v>3404.377155161786</v>
      </c>
      <c r="T37" s="49"/>
      <c r="U37" s="52"/>
      <c r="V37" s="49"/>
      <c r="W37" s="49"/>
      <c r="X37" s="49"/>
      <c r="Y37" s="44"/>
      <c r="Z37" s="44"/>
      <c r="AA37" s="51"/>
      <c r="AB37" s="49"/>
    </row>
    <row r="38" spans="1:28" ht="43.95" customHeight="1">
      <c r="A38" s="53">
        <v>61</v>
      </c>
      <c r="B38" s="126" t="s">
        <v>129</v>
      </c>
      <c r="C38" s="114">
        <v>58</v>
      </c>
      <c r="D38" s="59" t="s">
        <v>72</v>
      </c>
      <c r="E38" s="114" t="s">
        <v>34</v>
      </c>
      <c r="F38" s="107">
        <v>59</v>
      </c>
      <c r="G38" s="59">
        <v>161004668</v>
      </c>
      <c r="H38" s="59" t="s">
        <v>118</v>
      </c>
      <c r="I38" s="127">
        <v>3929.77</v>
      </c>
      <c r="J38" s="128"/>
      <c r="K38" s="127">
        <v>3898.75</v>
      </c>
      <c r="L38" s="108"/>
      <c r="M38" s="50"/>
      <c r="N38" s="49"/>
      <c r="O38" s="49"/>
      <c r="P38" s="49"/>
      <c r="Q38" s="51">
        <v>3598.4000216783661</v>
      </c>
      <c r="R38" s="49" t="s">
        <v>33</v>
      </c>
      <c r="S38" s="51">
        <v>3404.377155161786</v>
      </c>
      <c r="T38" s="49"/>
      <c r="U38" s="52"/>
      <c r="V38" s="49"/>
      <c r="W38" s="49"/>
      <c r="X38" s="49"/>
      <c r="Y38" s="44"/>
      <c r="Z38" s="44"/>
      <c r="AA38" s="51"/>
      <c r="AB38" s="49"/>
    </row>
    <row r="39" spans="1:28" ht="43.95" customHeight="1">
      <c r="A39" s="53">
        <v>63</v>
      </c>
      <c r="B39" s="126" t="s">
        <v>130</v>
      </c>
      <c r="C39" s="114">
        <v>60</v>
      </c>
      <c r="D39" s="59" t="s">
        <v>72</v>
      </c>
      <c r="E39" s="114" t="s">
        <v>34</v>
      </c>
      <c r="F39" s="107">
        <v>59</v>
      </c>
      <c r="G39" s="59">
        <v>161004670</v>
      </c>
      <c r="H39" s="59" t="s">
        <v>129</v>
      </c>
      <c r="I39" s="127">
        <v>3967.59</v>
      </c>
      <c r="J39" s="128"/>
      <c r="K39" s="127">
        <v>3936.65</v>
      </c>
      <c r="L39" s="108"/>
      <c r="M39" s="50"/>
      <c r="N39" s="49"/>
      <c r="O39" s="49"/>
      <c r="P39" s="49"/>
      <c r="Q39" s="51">
        <v>3598.4000216783661</v>
      </c>
      <c r="R39" s="49" t="s">
        <v>33</v>
      </c>
      <c r="S39" s="51">
        <v>3404.377155161786</v>
      </c>
      <c r="T39" s="49"/>
      <c r="U39" s="52"/>
      <c r="V39" s="49"/>
      <c r="W39" s="49"/>
      <c r="X39" s="49"/>
      <c r="Y39" s="44"/>
      <c r="Z39" s="44"/>
      <c r="AA39" s="51"/>
      <c r="AB39" s="49"/>
    </row>
    <row r="40" spans="1:28" ht="43.95" customHeight="1">
      <c r="A40" s="53">
        <v>65</v>
      </c>
      <c r="B40" s="126" t="s">
        <v>104</v>
      </c>
      <c r="C40" s="114">
        <v>62</v>
      </c>
      <c r="D40" s="59" t="s">
        <v>72</v>
      </c>
      <c r="E40" s="114" t="s">
        <v>34</v>
      </c>
      <c r="F40" s="107">
        <v>58</v>
      </c>
      <c r="G40" s="59">
        <v>161004671</v>
      </c>
      <c r="H40" s="59" t="s">
        <v>130</v>
      </c>
      <c r="I40" s="127">
        <v>4077.6</v>
      </c>
      <c r="J40" s="128"/>
      <c r="K40" s="127">
        <v>4046.2</v>
      </c>
      <c r="L40" s="108"/>
      <c r="M40" s="50"/>
      <c r="N40" s="49"/>
      <c r="O40" s="49"/>
      <c r="P40" s="49"/>
      <c r="Q40" s="51">
        <v>3598.4000216783661</v>
      </c>
      <c r="R40" s="49" t="s">
        <v>33</v>
      </c>
      <c r="S40" s="51">
        <v>3404.377155161786</v>
      </c>
      <c r="T40" s="49"/>
      <c r="U40" s="52"/>
      <c r="V40" s="49"/>
      <c r="W40" s="49"/>
      <c r="X40" s="49"/>
      <c r="Y40" s="44"/>
      <c r="Z40" s="44"/>
      <c r="AA40" s="51"/>
      <c r="AB40" s="49"/>
    </row>
    <row r="41" spans="1:28" ht="43.95" customHeight="1">
      <c r="A41" s="53"/>
      <c r="B41" s="126"/>
      <c r="C41" s="114"/>
      <c r="D41" s="62" t="s">
        <v>72</v>
      </c>
      <c r="E41" s="62" t="s">
        <v>34</v>
      </c>
      <c r="F41" s="107"/>
      <c r="G41" s="59"/>
      <c r="H41" s="59"/>
      <c r="I41" s="129">
        <f>SUM(I29:I40)</f>
        <v>47982.6</v>
      </c>
      <c r="J41" s="130"/>
      <c r="K41" s="129">
        <f>SUM(K29:K40)</f>
        <v>47608.1</v>
      </c>
      <c r="L41" s="108"/>
      <c r="M41" s="50"/>
      <c r="N41" s="49"/>
      <c r="O41" s="49"/>
      <c r="P41" s="49"/>
      <c r="Q41" s="58">
        <f>SUMPRODUCT(Q29:Q40,$K29:$K40)/$K41</f>
        <v>3586.6711238181724</v>
      </c>
      <c r="R41" s="56" t="str">
        <f>IF(Q41&gt;5200,"G7",IF(Q41&gt;4900,"G8",IF(Q41&gt;4600,"G9",IF(Q41&gt;4300,"G10",IF(Q41&gt;4000,"G11",IF(Q41&gt;3700,"G12",IF(Q41&gt;3400,"G13",IF(Q41&gt;3100,"G14",IF(Q41&gt;2800,"G15",IF(Q41&gt;2500,"G16",IF(Q41&gt;2200,"G17")))))))))))</f>
        <v>G13</v>
      </c>
      <c r="S41" s="58">
        <f>SUMPRODUCT(S29:S40,$K29:$K40)/$K41</f>
        <v>3393.2325892302015</v>
      </c>
      <c r="T41" s="49"/>
      <c r="U41" s="52"/>
      <c r="V41" s="49"/>
      <c r="W41" s="49"/>
      <c r="X41" s="49"/>
      <c r="Y41" s="56">
        <v>4150</v>
      </c>
      <c r="Z41" s="56" t="s">
        <v>34</v>
      </c>
      <c r="AA41" s="58">
        <v>3850</v>
      </c>
      <c r="AB41" s="49"/>
    </row>
    <row r="42" spans="1:28" ht="43.95" customHeight="1">
      <c r="A42" s="53"/>
      <c r="B42" s="126"/>
      <c r="C42" s="114"/>
      <c r="D42" s="59"/>
      <c r="E42" s="114"/>
      <c r="F42" s="107"/>
      <c r="G42" s="59"/>
      <c r="H42" s="59"/>
      <c r="I42" s="127"/>
      <c r="J42" s="128"/>
      <c r="K42" s="127"/>
      <c r="L42" s="108"/>
      <c r="M42" s="50"/>
      <c r="N42" s="49"/>
      <c r="O42" s="49"/>
      <c r="P42" s="49"/>
      <c r="Q42" s="51"/>
      <c r="R42" s="49"/>
      <c r="S42" s="51"/>
      <c r="T42" s="49"/>
      <c r="U42" s="52"/>
      <c r="V42" s="49"/>
      <c r="W42" s="49"/>
      <c r="X42" s="49"/>
      <c r="Y42" s="44"/>
      <c r="Z42" s="44"/>
      <c r="AA42" s="51"/>
      <c r="AB42" s="49"/>
    </row>
    <row r="43" spans="1:28" ht="43.95" customHeight="1">
      <c r="A43" s="53"/>
      <c r="B43" s="126"/>
      <c r="C43" s="114"/>
      <c r="D43" s="59"/>
      <c r="E43" s="114"/>
      <c r="F43" s="107"/>
      <c r="G43" s="59"/>
      <c r="H43" s="59"/>
      <c r="I43" s="127"/>
      <c r="J43" s="128"/>
      <c r="K43" s="127"/>
      <c r="L43" s="108"/>
      <c r="M43" s="50"/>
      <c r="N43" s="49"/>
      <c r="O43" s="49"/>
      <c r="P43" s="49"/>
      <c r="Q43" s="51"/>
      <c r="R43" s="49"/>
      <c r="S43" s="51"/>
      <c r="T43" s="49"/>
      <c r="U43" s="52"/>
      <c r="V43" s="49"/>
      <c r="W43" s="49"/>
      <c r="X43" s="49"/>
      <c r="Y43" s="44"/>
      <c r="Z43" s="44"/>
      <c r="AA43" s="51"/>
      <c r="AB43" s="49"/>
    </row>
    <row r="44" spans="1:28" ht="43.95" customHeight="1">
      <c r="A44" s="53">
        <v>16</v>
      </c>
      <c r="B44" s="126" t="s">
        <v>131</v>
      </c>
      <c r="C44" s="53">
        <v>16</v>
      </c>
      <c r="D44" s="59" t="s">
        <v>132</v>
      </c>
      <c r="E44" s="53" t="s">
        <v>34</v>
      </c>
      <c r="F44" s="107">
        <v>58</v>
      </c>
      <c r="G44" s="59">
        <v>161009192</v>
      </c>
      <c r="H44" s="59" t="s">
        <v>133</v>
      </c>
      <c r="I44" s="127">
        <v>3819.46</v>
      </c>
      <c r="J44" s="134"/>
      <c r="K44" s="127">
        <v>3789.7</v>
      </c>
      <c r="L44" s="127">
        <v>3789.7</v>
      </c>
      <c r="M44" s="50"/>
      <c r="N44" s="49"/>
      <c r="O44" s="49"/>
      <c r="P44" s="49"/>
      <c r="Q44" s="51"/>
      <c r="R44" s="49"/>
      <c r="S44" s="51"/>
      <c r="T44" s="49"/>
      <c r="U44" s="52"/>
      <c r="V44" s="49"/>
      <c r="W44" s="49"/>
      <c r="X44" s="49"/>
      <c r="Y44" s="44"/>
      <c r="Z44" s="44"/>
      <c r="AA44" s="51"/>
      <c r="AB44" s="49"/>
    </row>
    <row r="45" spans="1:28" ht="43.95" customHeight="1">
      <c r="A45" s="53">
        <v>21</v>
      </c>
      <c r="B45" s="126" t="s">
        <v>126</v>
      </c>
      <c r="C45" s="53">
        <v>21</v>
      </c>
      <c r="D45" s="59" t="s">
        <v>132</v>
      </c>
      <c r="E45" s="53" t="s">
        <v>34</v>
      </c>
      <c r="F45" s="133">
        <v>59</v>
      </c>
      <c r="G45" s="59">
        <v>161009196</v>
      </c>
      <c r="H45" s="59" t="s">
        <v>134</v>
      </c>
      <c r="I45" s="127">
        <v>3884.85</v>
      </c>
      <c r="J45" s="134"/>
      <c r="K45" s="127">
        <v>3854.59</v>
      </c>
      <c r="L45" s="127">
        <v>3854.59</v>
      </c>
      <c r="M45" s="50"/>
      <c r="N45" s="49"/>
      <c r="O45" s="49"/>
      <c r="P45" s="49"/>
      <c r="Q45" s="51"/>
      <c r="R45" s="49"/>
      <c r="S45" s="51"/>
      <c r="T45" s="49"/>
      <c r="U45" s="52"/>
      <c r="V45" s="49"/>
      <c r="W45" s="49"/>
      <c r="X45" s="49"/>
      <c r="Y45" s="44"/>
      <c r="Z45" s="44"/>
      <c r="AA45" s="51"/>
      <c r="AB45" s="49"/>
    </row>
    <row r="46" spans="1:28" ht="43.95" customHeight="1">
      <c r="A46" s="53">
        <v>25</v>
      </c>
      <c r="B46" s="126" t="s">
        <v>112</v>
      </c>
      <c r="C46" s="53">
        <v>24</v>
      </c>
      <c r="D46" s="59" t="s">
        <v>80</v>
      </c>
      <c r="E46" s="53" t="s">
        <v>34</v>
      </c>
      <c r="F46" s="133"/>
      <c r="G46" s="59">
        <v>161009202</v>
      </c>
      <c r="H46" s="59" t="s">
        <v>112</v>
      </c>
      <c r="I46" s="127">
        <v>0</v>
      </c>
      <c r="J46" s="134"/>
      <c r="K46" s="127">
        <v>0</v>
      </c>
      <c r="L46" s="127">
        <v>0</v>
      </c>
      <c r="M46" s="50"/>
      <c r="N46" s="49"/>
      <c r="O46" s="49"/>
      <c r="P46" s="49"/>
      <c r="Q46" s="51"/>
      <c r="R46" s="49"/>
      <c r="S46" s="51"/>
      <c r="T46" s="49"/>
      <c r="U46" s="52"/>
      <c r="V46" s="49"/>
      <c r="W46" s="49"/>
      <c r="X46" s="49"/>
      <c r="Y46" s="44"/>
      <c r="Z46" s="44"/>
      <c r="AA46" s="51"/>
      <c r="AB46" s="49"/>
    </row>
    <row r="47" spans="1:28" ht="43.95" customHeight="1">
      <c r="A47" s="53">
        <v>39</v>
      </c>
      <c r="B47" s="126" t="s">
        <v>135</v>
      </c>
      <c r="C47" s="114">
        <v>36</v>
      </c>
      <c r="D47" s="59" t="s">
        <v>80</v>
      </c>
      <c r="E47" s="53" t="s">
        <v>34</v>
      </c>
      <c r="F47" s="107">
        <v>52</v>
      </c>
      <c r="G47" s="59">
        <v>161009214</v>
      </c>
      <c r="H47" s="59" t="s">
        <v>114</v>
      </c>
      <c r="I47" s="127">
        <v>3192.11</v>
      </c>
      <c r="J47" s="128"/>
      <c r="K47" s="127">
        <v>3167.25</v>
      </c>
      <c r="L47" s="127">
        <v>3167.25</v>
      </c>
      <c r="M47" s="50"/>
      <c r="N47" s="49"/>
      <c r="O47" s="49"/>
      <c r="P47" s="49"/>
      <c r="Q47" s="51"/>
      <c r="R47" s="49"/>
      <c r="S47" s="51"/>
      <c r="T47" s="49"/>
      <c r="U47" s="52"/>
      <c r="V47" s="49"/>
      <c r="W47" s="49"/>
      <c r="X47" s="49"/>
      <c r="Y47" s="44"/>
      <c r="Z47" s="44"/>
      <c r="AA47" s="51"/>
      <c r="AB47" s="49"/>
    </row>
    <row r="48" spans="1:28" ht="43.95" customHeight="1">
      <c r="A48" s="53">
        <v>40</v>
      </c>
      <c r="B48" s="126" t="s">
        <v>135</v>
      </c>
      <c r="C48" s="114">
        <v>37</v>
      </c>
      <c r="D48" s="59" t="s">
        <v>80</v>
      </c>
      <c r="E48" s="53" t="s">
        <v>34</v>
      </c>
      <c r="F48" s="107">
        <v>58</v>
      </c>
      <c r="G48" s="59">
        <v>151000155</v>
      </c>
      <c r="H48" s="59" t="s">
        <v>135</v>
      </c>
      <c r="I48" s="127">
        <v>3658.64</v>
      </c>
      <c r="J48" s="128"/>
      <c r="K48" s="127">
        <v>3630</v>
      </c>
      <c r="L48" s="127">
        <v>3630</v>
      </c>
      <c r="M48" s="50"/>
      <c r="N48" s="49"/>
      <c r="O48" s="49"/>
      <c r="P48" s="49"/>
      <c r="Q48" s="51"/>
      <c r="R48" s="49"/>
      <c r="S48" s="51"/>
      <c r="T48" s="49"/>
      <c r="U48" s="52"/>
      <c r="V48" s="49"/>
      <c r="W48" s="49"/>
      <c r="X48" s="49"/>
      <c r="Y48" s="44"/>
      <c r="Z48" s="44"/>
      <c r="AA48" s="51"/>
      <c r="AB48" s="49"/>
    </row>
    <row r="49" spans="1:28" ht="43.95" customHeight="1">
      <c r="A49" s="53"/>
      <c r="B49" s="126"/>
      <c r="C49" s="114"/>
      <c r="D49" s="62" t="s">
        <v>80</v>
      </c>
      <c r="E49" s="63" t="s">
        <v>34</v>
      </c>
      <c r="F49" s="107"/>
      <c r="G49" s="59"/>
      <c r="H49" s="59"/>
      <c r="I49" s="129">
        <f>SUM(I44:I48)</f>
        <v>14555.06</v>
      </c>
      <c r="J49" s="130"/>
      <c r="K49" s="129">
        <f>SUM(K44:K48)</f>
        <v>14441.54</v>
      </c>
      <c r="L49" s="127"/>
      <c r="M49" s="50"/>
      <c r="N49" s="49"/>
      <c r="O49" s="49"/>
      <c r="P49" s="49"/>
      <c r="Q49" s="58">
        <v>3736.3476887489273</v>
      </c>
      <c r="R49" s="57" t="s">
        <v>37</v>
      </c>
      <c r="S49" s="58">
        <v>3499.0550591429724</v>
      </c>
      <c r="T49" s="49"/>
      <c r="U49" s="52"/>
      <c r="V49" s="49"/>
      <c r="W49" s="49"/>
      <c r="X49" s="49"/>
      <c r="Y49" s="56">
        <v>4150</v>
      </c>
      <c r="Z49" s="56" t="s">
        <v>34</v>
      </c>
      <c r="AA49" s="58">
        <v>3850</v>
      </c>
      <c r="AB49" s="49"/>
    </row>
    <row r="50" spans="1:28" ht="43.95" customHeight="1">
      <c r="A50" s="53"/>
      <c r="B50" s="126"/>
      <c r="C50" s="114"/>
      <c r="D50" s="59"/>
      <c r="E50" s="53"/>
      <c r="F50" s="107"/>
      <c r="G50" s="59"/>
      <c r="H50" s="59"/>
      <c r="I50" s="127"/>
      <c r="J50" s="128"/>
      <c r="K50" s="127"/>
      <c r="L50" s="127"/>
      <c r="M50" s="50"/>
      <c r="N50" s="49"/>
      <c r="O50" s="49"/>
      <c r="P50" s="49"/>
      <c r="Q50" s="51"/>
      <c r="R50" s="49"/>
      <c r="S50" s="51"/>
      <c r="T50" s="49"/>
      <c r="U50" s="52"/>
      <c r="V50" s="49"/>
      <c r="W50" s="49"/>
      <c r="X50" s="49"/>
      <c r="Y50" s="44"/>
      <c r="Z50" s="44"/>
      <c r="AA50" s="51"/>
      <c r="AB50" s="49"/>
    </row>
    <row r="51" spans="1:28" ht="43.95" customHeight="1">
      <c r="A51" s="53"/>
      <c r="B51" s="126"/>
      <c r="C51" s="114"/>
      <c r="D51" s="59"/>
      <c r="E51" s="53"/>
      <c r="F51" s="107"/>
      <c r="G51" s="59"/>
      <c r="H51" s="59"/>
      <c r="I51" s="127"/>
      <c r="J51" s="128"/>
      <c r="K51" s="127"/>
      <c r="L51" s="127"/>
      <c r="M51" s="50"/>
      <c r="N51" s="49"/>
      <c r="O51" s="49"/>
      <c r="P51" s="49"/>
      <c r="Q51" s="51"/>
      <c r="R51" s="49"/>
      <c r="S51" s="51"/>
      <c r="T51" s="49"/>
      <c r="U51" s="52"/>
      <c r="V51" s="49"/>
      <c r="W51" s="49"/>
      <c r="X51" s="49"/>
      <c r="Y51" s="44"/>
      <c r="Z51" s="44"/>
      <c r="AA51" s="51"/>
      <c r="AB51" s="49"/>
    </row>
    <row r="52" spans="1:28" ht="43.95" customHeight="1">
      <c r="A52" s="53">
        <v>1</v>
      </c>
      <c r="B52" s="126" t="s">
        <v>121</v>
      </c>
      <c r="C52" s="53">
        <v>1</v>
      </c>
      <c r="D52" s="59" t="s">
        <v>93</v>
      </c>
      <c r="E52" s="53" t="s">
        <v>31</v>
      </c>
      <c r="F52" s="115">
        <v>58</v>
      </c>
      <c r="G52" s="137">
        <v>424000037</v>
      </c>
      <c r="H52" s="59" t="s">
        <v>122</v>
      </c>
      <c r="I52" s="108">
        <v>3849</v>
      </c>
      <c r="J52" s="108"/>
      <c r="K52" s="108">
        <v>3819.37</v>
      </c>
      <c r="L52" s="108">
        <v>3819.37</v>
      </c>
      <c r="M52" s="50"/>
      <c r="N52" s="49">
        <v>11.16</v>
      </c>
      <c r="O52" s="49">
        <v>6.37</v>
      </c>
      <c r="P52" s="49">
        <v>33.880000000000003</v>
      </c>
      <c r="Q52" s="51">
        <v>4412</v>
      </c>
      <c r="R52" s="49" t="s">
        <v>31</v>
      </c>
      <c r="S52" s="51">
        <f>((100-N52)/(100-O52))*Q52</f>
        <v>4186.2873010787143</v>
      </c>
      <c r="T52" s="49">
        <f>N52-O52</f>
        <v>4.79</v>
      </c>
      <c r="U52" s="52"/>
      <c r="V52" s="49"/>
      <c r="W52" s="49"/>
      <c r="X52" s="49"/>
      <c r="Y52" s="44"/>
      <c r="Z52" s="44"/>
      <c r="AA52" s="51"/>
      <c r="AB52" s="49"/>
    </row>
    <row r="53" spans="1:28" ht="43.95" customHeight="1">
      <c r="A53" s="53">
        <v>4</v>
      </c>
      <c r="B53" s="126" t="s">
        <v>136</v>
      </c>
      <c r="C53" s="53">
        <v>4</v>
      </c>
      <c r="D53" s="59" t="s">
        <v>93</v>
      </c>
      <c r="E53" s="53" t="s">
        <v>31</v>
      </c>
      <c r="F53" s="107">
        <v>59</v>
      </c>
      <c r="G53" s="59">
        <v>242000060</v>
      </c>
      <c r="H53" s="59" t="s">
        <v>122</v>
      </c>
      <c r="I53" s="108">
        <v>4006.43</v>
      </c>
      <c r="J53" s="108"/>
      <c r="K53" s="108">
        <v>3975.9</v>
      </c>
      <c r="L53" s="108">
        <v>3975.9</v>
      </c>
      <c r="M53" s="50"/>
      <c r="N53" s="49">
        <v>11.15</v>
      </c>
      <c r="O53" s="49">
        <v>10.52</v>
      </c>
      <c r="P53" s="49">
        <v>16.11</v>
      </c>
      <c r="Q53" s="51">
        <v>5462</v>
      </c>
      <c r="R53" s="49" t="s">
        <v>66</v>
      </c>
      <c r="S53" s="51">
        <f>((100-N53)/(100-O53))*Q53</f>
        <v>5423.5438086723279</v>
      </c>
      <c r="T53" s="49">
        <f>N53-O53</f>
        <v>0.63000000000000078</v>
      </c>
      <c r="U53" s="52"/>
      <c r="V53" s="49"/>
      <c r="W53" s="49"/>
      <c r="X53" s="49"/>
      <c r="Y53" s="44"/>
      <c r="Z53" s="44"/>
      <c r="AA53" s="51"/>
      <c r="AB53" s="49"/>
    </row>
    <row r="54" spans="1:28" ht="43.95" customHeight="1">
      <c r="A54" s="53">
        <v>15</v>
      </c>
      <c r="B54" s="126" t="s">
        <v>133</v>
      </c>
      <c r="C54" s="53">
        <v>15</v>
      </c>
      <c r="D54" s="59" t="s">
        <v>93</v>
      </c>
      <c r="E54" s="53" t="s">
        <v>31</v>
      </c>
      <c r="F54" s="107">
        <v>52</v>
      </c>
      <c r="G54" s="59">
        <v>462000206</v>
      </c>
      <c r="H54" s="59" t="s">
        <v>125</v>
      </c>
      <c r="I54" s="127">
        <v>3490.79</v>
      </c>
      <c r="J54" s="134"/>
      <c r="K54" s="134">
        <v>3467.46</v>
      </c>
      <c r="L54" s="134">
        <v>3467.46</v>
      </c>
      <c r="M54" s="50"/>
      <c r="N54" s="49"/>
      <c r="O54" s="49"/>
      <c r="P54" s="49"/>
      <c r="Q54" s="51">
        <v>3758.8394273831377</v>
      </c>
      <c r="R54" s="49" t="s">
        <v>37</v>
      </c>
      <c r="S54" s="51">
        <v>3627.4393553680575</v>
      </c>
      <c r="T54" s="49"/>
      <c r="U54" s="52"/>
      <c r="V54" s="49"/>
      <c r="W54" s="49"/>
      <c r="X54" s="49"/>
      <c r="Y54" s="44"/>
      <c r="Z54" s="44"/>
      <c r="AA54" s="51"/>
      <c r="AB54" s="49"/>
    </row>
    <row r="55" spans="1:28" ht="43.95" customHeight="1">
      <c r="A55" s="53">
        <v>17</v>
      </c>
      <c r="B55" s="126" t="s">
        <v>131</v>
      </c>
      <c r="C55" s="53">
        <v>17</v>
      </c>
      <c r="D55" s="59" t="s">
        <v>93</v>
      </c>
      <c r="E55" s="53" t="s">
        <v>31</v>
      </c>
      <c r="F55" s="107">
        <v>59</v>
      </c>
      <c r="G55" s="59">
        <v>262000498</v>
      </c>
      <c r="H55" s="59" t="s">
        <v>125</v>
      </c>
      <c r="I55" s="127">
        <v>3981.79</v>
      </c>
      <c r="J55" s="134"/>
      <c r="K55" s="127">
        <v>3950</v>
      </c>
      <c r="L55" s="127">
        <v>3950</v>
      </c>
      <c r="M55" s="50"/>
      <c r="N55" s="49"/>
      <c r="O55" s="49"/>
      <c r="P55" s="49"/>
      <c r="Q55" s="51">
        <v>3758.8394273831377</v>
      </c>
      <c r="R55" s="49" t="s">
        <v>37</v>
      </c>
      <c r="S55" s="51">
        <v>3627.4393553680575</v>
      </c>
      <c r="T55" s="49"/>
      <c r="U55" s="52"/>
      <c r="V55" s="49"/>
      <c r="W55" s="49"/>
      <c r="X55" s="49"/>
      <c r="Y55" s="44"/>
      <c r="Z55" s="44"/>
      <c r="AA55" s="51"/>
      <c r="AB55" s="49"/>
    </row>
    <row r="56" spans="1:28" ht="43.95" customHeight="1">
      <c r="A56" s="53">
        <v>18</v>
      </c>
      <c r="B56" s="126" t="s">
        <v>131</v>
      </c>
      <c r="C56" s="53">
        <v>18</v>
      </c>
      <c r="D56" s="59" t="s">
        <v>93</v>
      </c>
      <c r="E56" s="53" t="s">
        <v>31</v>
      </c>
      <c r="F56" s="107">
        <v>59</v>
      </c>
      <c r="G56" s="59">
        <v>452000001</v>
      </c>
      <c r="H56" s="59" t="s">
        <v>133</v>
      </c>
      <c r="I56" s="127">
        <v>4002.29</v>
      </c>
      <c r="J56" s="134"/>
      <c r="K56" s="127">
        <v>3970.7</v>
      </c>
      <c r="L56" s="127">
        <v>3970.7</v>
      </c>
      <c r="M56" s="50"/>
      <c r="N56" s="49"/>
      <c r="O56" s="49"/>
      <c r="P56" s="49"/>
      <c r="Q56" s="51">
        <v>3758.8394273831377</v>
      </c>
      <c r="R56" s="49" t="s">
        <v>37</v>
      </c>
      <c r="S56" s="51">
        <v>3627.4393553680575</v>
      </c>
      <c r="T56" s="49"/>
      <c r="U56" s="52"/>
      <c r="V56" s="49"/>
      <c r="W56" s="49"/>
      <c r="X56" s="49"/>
      <c r="Y56" s="44"/>
      <c r="Z56" s="44"/>
      <c r="AA56" s="51"/>
      <c r="AB56" s="49"/>
    </row>
    <row r="57" spans="1:28" ht="43.95" customHeight="1">
      <c r="A57" s="53">
        <v>19</v>
      </c>
      <c r="B57" s="126" t="s">
        <v>134</v>
      </c>
      <c r="C57" s="53">
        <v>19</v>
      </c>
      <c r="D57" s="59" t="s">
        <v>93</v>
      </c>
      <c r="E57" s="53" t="s">
        <v>31</v>
      </c>
      <c r="F57" s="107">
        <v>59</v>
      </c>
      <c r="G57" s="59">
        <v>462000209</v>
      </c>
      <c r="H57" s="59" t="s">
        <v>131</v>
      </c>
      <c r="I57" s="127">
        <v>4057.21</v>
      </c>
      <c r="J57" s="134"/>
      <c r="K57" s="127">
        <v>4025.15</v>
      </c>
      <c r="L57" s="127">
        <v>4025.15</v>
      </c>
      <c r="M57" s="50"/>
      <c r="N57" s="49"/>
      <c r="O57" s="49"/>
      <c r="P57" s="49"/>
      <c r="Q57" s="51">
        <v>3758.8394273831377</v>
      </c>
      <c r="R57" s="49" t="s">
        <v>37</v>
      </c>
      <c r="S57" s="51">
        <v>3627.4393553680575</v>
      </c>
      <c r="T57" s="49"/>
      <c r="U57" s="52"/>
      <c r="V57" s="49"/>
      <c r="W57" s="49"/>
      <c r="X57" s="49"/>
      <c r="Y57" s="44"/>
      <c r="Z57" s="44"/>
      <c r="AA57" s="51"/>
      <c r="AB57" s="49"/>
    </row>
    <row r="58" spans="1:28" ht="43.95" customHeight="1">
      <c r="A58" s="53">
        <v>23</v>
      </c>
      <c r="B58" s="126" t="s">
        <v>112</v>
      </c>
      <c r="C58" s="53">
        <v>23</v>
      </c>
      <c r="D58" s="59" t="s">
        <v>93</v>
      </c>
      <c r="E58" s="53" t="s">
        <v>31</v>
      </c>
      <c r="F58" s="133">
        <v>58</v>
      </c>
      <c r="G58" s="59">
        <v>462000212</v>
      </c>
      <c r="H58" s="59" t="s">
        <v>126</v>
      </c>
      <c r="I58" s="127">
        <v>3979</v>
      </c>
      <c r="J58" s="134"/>
      <c r="K58" s="127">
        <v>3947.57</v>
      </c>
      <c r="L58" s="127">
        <v>3947.57</v>
      </c>
      <c r="M58" s="50"/>
      <c r="N58" s="49"/>
      <c r="O58" s="49"/>
      <c r="P58" s="49"/>
      <c r="Q58" s="51">
        <v>3758.8394273831377</v>
      </c>
      <c r="R58" s="49" t="s">
        <v>37</v>
      </c>
      <c r="S58" s="51">
        <v>3627.4393553680575</v>
      </c>
      <c r="T58" s="49"/>
      <c r="U58" s="52"/>
      <c r="V58" s="49"/>
      <c r="W58" s="49"/>
      <c r="X58" s="49"/>
      <c r="Y58" s="44"/>
      <c r="Z58" s="44"/>
      <c r="AA58" s="51"/>
      <c r="AB58" s="49"/>
    </row>
    <row r="59" spans="1:28" ht="43.95" customHeight="1">
      <c r="A59" s="53">
        <v>26</v>
      </c>
      <c r="B59" s="126" t="s">
        <v>109</v>
      </c>
      <c r="C59" s="53">
        <v>25</v>
      </c>
      <c r="D59" s="59" t="s">
        <v>93</v>
      </c>
      <c r="E59" s="53" t="s">
        <v>31</v>
      </c>
      <c r="F59" s="133">
        <v>59</v>
      </c>
      <c r="G59" s="59">
        <v>462000213</v>
      </c>
      <c r="H59" s="59" t="s">
        <v>126</v>
      </c>
      <c r="I59" s="127">
        <v>3957</v>
      </c>
      <c r="J59" s="134"/>
      <c r="K59" s="127">
        <v>3926.13</v>
      </c>
      <c r="L59" s="127">
        <v>3926.13</v>
      </c>
      <c r="M59" s="50"/>
      <c r="N59" s="49"/>
      <c r="O59" s="49"/>
      <c r="P59" s="49"/>
      <c r="Q59" s="51">
        <v>3758.8394273831377</v>
      </c>
      <c r="R59" s="49" t="s">
        <v>37</v>
      </c>
      <c r="S59" s="51">
        <v>3627.4393553680575</v>
      </c>
      <c r="T59" s="49"/>
      <c r="U59" s="52"/>
      <c r="V59" s="49"/>
      <c r="W59" s="49"/>
      <c r="X59" s="49"/>
      <c r="Y59" s="44"/>
      <c r="Z59" s="44"/>
      <c r="AA59" s="51"/>
      <c r="AB59" s="49"/>
    </row>
    <row r="60" spans="1:28" ht="43.95" customHeight="1">
      <c r="A60" s="53">
        <v>30</v>
      </c>
      <c r="B60" s="126" t="s">
        <v>120</v>
      </c>
      <c r="C60" s="114">
        <v>28</v>
      </c>
      <c r="D60" s="59" t="s">
        <v>93</v>
      </c>
      <c r="E60" s="114" t="s">
        <v>31</v>
      </c>
      <c r="F60" s="107">
        <v>58</v>
      </c>
      <c r="G60" s="59">
        <v>462000215</v>
      </c>
      <c r="H60" s="59" t="s">
        <v>109</v>
      </c>
      <c r="I60" s="127">
        <v>3929.85</v>
      </c>
      <c r="J60" s="134"/>
      <c r="K60" s="127">
        <v>3898.85</v>
      </c>
      <c r="L60" s="127">
        <v>3898.85</v>
      </c>
      <c r="M60" s="50"/>
      <c r="N60" s="49"/>
      <c r="O60" s="49"/>
      <c r="P60" s="49"/>
      <c r="Q60" s="51">
        <v>3758.8394273831377</v>
      </c>
      <c r="R60" s="49" t="s">
        <v>37</v>
      </c>
      <c r="S60" s="51">
        <v>3627.4393553680575</v>
      </c>
      <c r="T60" s="49"/>
      <c r="U60" s="52"/>
      <c r="V60" s="49"/>
      <c r="W60" s="49"/>
      <c r="X60" s="49"/>
      <c r="Y60" s="44"/>
      <c r="Z60" s="44"/>
      <c r="AA60" s="51"/>
      <c r="AB60" s="49"/>
    </row>
    <row r="61" spans="1:28" ht="43.95" customHeight="1">
      <c r="A61" s="53">
        <v>43</v>
      </c>
      <c r="B61" s="126" t="s">
        <v>128</v>
      </c>
      <c r="C61" s="114">
        <v>40</v>
      </c>
      <c r="D61" s="59" t="s">
        <v>93</v>
      </c>
      <c r="E61" s="114" t="s">
        <v>31</v>
      </c>
      <c r="F61" s="107">
        <v>59</v>
      </c>
      <c r="G61" s="59">
        <v>462000225</v>
      </c>
      <c r="H61" s="59" t="s">
        <v>135</v>
      </c>
      <c r="I61" s="127">
        <v>3889.7</v>
      </c>
      <c r="J61" s="128"/>
      <c r="K61" s="127">
        <v>3859.7</v>
      </c>
      <c r="L61" s="127">
        <v>3859.7</v>
      </c>
      <c r="M61" s="50"/>
      <c r="N61" s="49"/>
      <c r="O61" s="49"/>
      <c r="P61" s="49"/>
      <c r="Q61" s="51">
        <v>3758.8394273831377</v>
      </c>
      <c r="R61" s="49" t="s">
        <v>37</v>
      </c>
      <c r="S61" s="51">
        <v>3627.4393553680575</v>
      </c>
      <c r="T61" s="49"/>
      <c r="U61" s="52"/>
      <c r="V61" s="49"/>
      <c r="W61" s="49"/>
      <c r="X61" s="49"/>
      <c r="Y61" s="44"/>
      <c r="Z61" s="44"/>
      <c r="AA61" s="51"/>
      <c r="AB61" s="49"/>
    </row>
    <row r="62" spans="1:28" ht="43.95" customHeight="1">
      <c r="A62" s="53">
        <v>68</v>
      </c>
      <c r="B62" s="126" t="s">
        <v>137</v>
      </c>
      <c r="C62" s="114">
        <v>65</v>
      </c>
      <c r="D62" s="59" t="s">
        <v>93</v>
      </c>
      <c r="E62" s="114" t="s">
        <v>31</v>
      </c>
      <c r="F62" s="107">
        <v>59</v>
      </c>
      <c r="G62" s="59">
        <v>462000243</v>
      </c>
      <c r="H62" s="59" t="s">
        <v>137</v>
      </c>
      <c r="I62" s="108">
        <v>0</v>
      </c>
      <c r="J62" s="128"/>
      <c r="K62" s="108">
        <v>0</v>
      </c>
      <c r="L62" s="108"/>
      <c r="M62" s="50"/>
      <c r="N62" s="49"/>
      <c r="O62" s="49"/>
      <c r="P62" s="49"/>
      <c r="Q62" s="51"/>
      <c r="R62" s="49"/>
      <c r="S62" s="51"/>
      <c r="T62" s="49"/>
      <c r="U62" s="52"/>
      <c r="V62" s="49"/>
      <c r="W62" s="49"/>
      <c r="X62" s="49"/>
      <c r="Y62" s="44"/>
      <c r="Z62" s="44"/>
      <c r="AA62" s="51"/>
      <c r="AB62" s="49"/>
    </row>
    <row r="63" spans="1:28" ht="43.95" customHeight="1">
      <c r="A63" s="53"/>
      <c r="B63" s="126"/>
      <c r="C63" s="114"/>
      <c r="D63" s="62" t="s">
        <v>93</v>
      </c>
      <c r="E63" s="62" t="s">
        <v>31</v>
      </c>
      <c r="F63" s="107"/>
      <c r="G63" s="59"/>
      <c r="H63" s="59"/>
      <c r="I63" s="138">
        <f>SUM(I52:I62)</f>
        <v>39143.06</v>
      </c>
      <c r="J63" s="130"/>
      <c r="K63" s="138">
        <f>SUM(K52:K62)</f>
        <v>38840.83</v>
      </c>
      <c r="L63" s="108"/>
      <c r="M63" s="50"/>
      <c r="N63" s="49"/>
      <c r="O63" s="49"/>
      <c r="P63" s="49"/>
      <c r="Q63" s="58">
        <f>SUMPRODUCT(Q52:Q62,$K52:$K62)/$K63</f>
        <v>3997.4094583763749</v>
      </c>
      <c r="R63" s="56" t="str">
        <f>IF(Q63&gt;5200,"G7",IF(Q63&gt;4900,"G8",IF(Q63&gt;4600,"G9",IF(Q63&gt;4300,"G10",IF(Q63&gt;4000,"G11",IF(Q63&gt;3700,"G12",IF(Q63&gt;3400,"G13",IF(Q63&gt;3100,"G14",IF(Q63&gt;2800,"G15",IF(Q63&gt;2500,"G16",IF(Q63&gt;2200,"G17")))))))))))</f>
        <v>G12</v>
      </c>
      <c r="S63" s="58">
        <f>SUMPRODUCT(S52:S62,$K52:$K62)/$K63</f>
        <v>3866.249359538961</v>
      </c>
      <c r="T63" s="49"/>
      <c r="U63" s="52"/>
      <c r="V63" s="49"/>
      <c r="W63" s="49"/>
      <c r="X63" s="49"/>
      <c r="Y63" s="56">
        <v>4450</v>
      </c>
      <c r="Z63" s="56" t="s">
        <v>31</v>
      </c>
      <c r="AA63" s="58">
        <v>4150</v>
      </c>
      <c r="AB63" s="49"/>
    </row>
    <row r="64" spans="1:28" ht="43.95" customHeight="1">
      <c r="A64" s="53"/>
      <c r="B64" s="126"/>
      <c r="C64" s="114"/>
      <c r="D64" s="59"/>
      <c r="E64" s="114"/>
      <c r="F64" s="107"/>
      <c r="G64" s="59"/>
      <c r="H64" s="59"/>
      <c r="I64" s="108"/>
      <c r="J64" s="128"/>
      <c r="K64" s="108"/>
      <c r="L64" s="108"/>
      <c r="M64" s="50"/>
      <c r="N64" s="49"/>
      <c r="O64" s="49"/>
      <c r="P64" s="49"/>
      <c r="Q64" s="51"/>
      <c r="R64" s="49"/>
      <c r="S64" s="51"/>
      <c r="T64" s="49"/>
      <c r="U64" s="52"/>
      <c r="V64" s="49"/>
      <c r="W64" s="49"/>
      <c r="X64" s="49"/>
      <c r="Y64" s="44"/>
      <c r="Z64" s="44"/>
      <c r="AA64" s="51"/>
      <c r="AB64" s="49"/>
    </row>
    <row r="65" spans="1:28" ht="43.95" customHeight="1">
      <c r="A65" s="53"/>
      <c r="B65" s="126"/>
      <c r="C65" s="114"/>
      <c r="D65" s="59"/>
      <c r="E65" s="114"/>
      <c r="F65" s="107"/>
      <c r="G65" s="59"/>
      <c r="H65" s="59"/>
      <c r="I65" s="108"/>
      <c r="J65" s="128"/>
      <c r="K65" s="108"/>
      <c r="L65" s="108"/>
      <c r="M65" s="50"/>
      <c r="N65" s="49"/>
      <c r="O65" s="49"/>
      <c r="P65" s="49"/>
      <c r="Q65" s="51"/>
      <c r="R65" s="49"/>
      <c r="S65" s="51"/>
      <c r="T65" s="49"/>
      <c r="U65" s="52"/>
      <c r="V65" s="49"/>
      <c r="W65" s="49"/>
      <c r="X65" s="49"/>
      <c r="Y65" s="44"/>
      <c r="Z65" s="44"/>
      <c r="AA65" s="51"/>
      <c r="AB65" s="49"/>
    </row>
    <row r="66" spans="1:28" ht="43.95" customHeight="1">
      <c r="A66" s="53">
        <v>8</v>
      </c>
      <c r="B66" s="126" t="s">
        <v>138</v>
      </c>
      <c r="C66" s="53">
        <v>8</v>
      </c>
      <c r="D66" s="59" t="s">
        <v>139</v>
      </c>
      <c r="E66" s="53" t="s">
        <v>31</v>
      </c>
      <c r="F66" s="115">
        <v>59</v>
      </c>
      <c r="G66" s="59">
        <v>462000199</v>
      </c>
      <c r="H66" s="59" t="s">
        <v>136</v>
      </c>
      <c r="I66" s="139">
        <v>3969.75</v>
      </c>
      <c r="J66" s="139"/>
      <c r="K66" s="127">
        <v>3939.24</v>
      </c>
      <c r="L66" s="127">
        <v>3939.24</v>
      </c>
      <c r="M66" s="50"/>
      <c r="N66" s="49"/>
      <c r="O66" s="49"/>
      <c r="P66" s="49"/>
      <c r="Q66" s="51"/>
      <c r="R66" s="49"/>
      <c r="S66" s="51">
        <f>((100-N66)/(100-O66))*Q66</f>
        <v>0</v>
      </c>
      <c r="T66" s="49">
        <f>N66-O66</f>
        <v>0</v>
      </c>
      <c r="U66" s="52"/>
      <c r="V66" s="49">
        <v>12</v>
      </c>
      <c r="W66" s="49">
        <v>8.01</v>
      </c>
      <c r="X66" s="49">
        <v>28.66</v>
      </c>
      <c r="Y66" s="51">
        <v>4677</v>
      </c>
      <c r="Z66" s="49" t="s">
        <v>68</v>
      </c>
      <c r="AA66" s="51">
        <f>((100-V66)/(100-W66))*Y66</f>
        <v>4474.1384933144909</v>
      </c>
      <c r="AB66" s="49">
        <f>V66-W66</f>
        <v>3.99</v>
      </c>
    </row>
    <row r="67" spans="1:28" ht="43.95" customHeight="1">
      <c r="A67" s="53"/>
      <c r="B67" s="126"/>
      <c r="C67" s="53"/>
      <c r="D67" s="62" t="s">
        <v>139</v>
      </c>
      <c r="E67" s="63" t="s">
        <v>31</v>
      </c>
      <c r="F67" s="115"/>
      <c r="G67" s="59"/>
      <c r="H67" s="59"/>
      <c r="I67" s="140">
        <v>3969.75</v>
      </c>
      <c r="J67" s="140"/>
      <c r="K67" s="129">
        <v>3939.24</v>
      </c>
      <c r="L67" s="127"/>
      <c r="M67" s="50"/>
      <c r="N67" s="49"/>
      <c r="O67" s="49"/>
      <c r="P67" s="49"/>
      <c r="Q67" s="58">
        <v>2908.9066019157599</v>
      </c>
      <c r="R67" s="57" t="s">
        <v>42</v>
      </c>
      <c r="S67" s="58">
        <v>2782.4524277195451</v>
      </c>
      <c r="T67" s="49"/>
      <c r="U67" s="52"/>
      <c r="V67" s="49"/>
      <c r="W67" s="49"/>
      <c r="X67" s="49"/>
      <c r="Y67" s="58">
        <v>4677</v>
      </c>
      <c r="Z67" s="57" t="s">
        <v>68</v>
      </c>
      <c r="AA67" s="58">
        <v>4474.1384933144909</v>
      </c>
      <c r="AB67" s="49"/>
    </row>
    <row r="68" spans="1:28" ht="43.95" customHeight="1">
      <c r="A68" s="53"/>
      <c r="B68" s="126"/>
      <c r="C68" s="53"/>
      <c r="D68" s="59"/>
      <c r="E68" s="53"/>
      <c r="F68" s="115"/>
      <c r="G68" s="59"/>
      <c r="H68" s="59"/>
      <c r="I68" s="139"/>
      <c r="J68" s="139"/>
      <c r="K68" s="127"/>
      <c r="L68" s="127"/>
      <c r="M68" s="50"/>
      <c r="N68" s="49"/>
      <c r="O68" s="49"/>
      <c r="P68" s="49"/>
      <c r="Q68" s="51"/>
      <c r="R68" s="49"/>
      <c r="S68" s="51"/>
      <c r="T68" s="49"/>
      <c r="U68" s="52"/>
      <c r="V68" s="49"/>
      <c r="W68" s="49"/>
      <c r="X68" s="49"/>
      <c r="Y68" s="51"/>
      <c r="Z68" s="49"/>
      <c r="AA68" s="51"/>
      <c r="AB68" s="49"/>
    </row>
    <row r="69" spans="1:28" ht="43.95" customHeight="1">
      <c r="A69" s="53"/>
      <c r="B69" s="126"/>
      <c r="C69" s="53"/>
      <c r="D69" s="59"/>
      <c r="E69" s="53"/>
      <c r="F69" s="115"/>
      <c r="G69" s="59"/>
      <c r="H69" s="59"/>
      <c r="I69" s="139"/>
      <c r="J69" s="139"/>
      <c r="K69" s="127"/>
      <c r="L69" s="127"/>
      <c r="M69" s="50"/>
      <c r="N69" s="49"/>
      <c r="O69" s="49"/>
      <c r="P69" s="49"/>
      <c r="Q69" s="51"/>
      <c r="R69" s="49"/>
      <c r="S69" s="51"/>
      <c r="T69" s="49"/>
      <c r="U69" s="52"/>
      <c r="V69" s="49"/>
      <c r="W69" s="49"/>
      <c r="X69" s="49"/>
      <c r="Y69" s="51"/>
      <c r="Z69" s="49"/>
      <c r="AA69" s="51"/>
      <c r="AB69" s="49"/>
    </row>
    <row r="70" spans="1:28" ht="43.95" customHeight="1">
      <c r="A70" s="53">
        <v>7</v>
      </c>
      <c r="B70" s="126" t="s">
        <v>138</v>
      </c>
      <c r="C70" s="53">
        <v>7</v>
      </c>
      <c r="D70" s="59" t="s">
        <v>140</v>
      </c>
      <c r="E70" s="53" t="s">
        <v>31</v>
      </c>
      <c r="F70" s="115">
        <v>56</v>
      </c>
      <c r="G70" s="59">
        <v>462000198</v>
      </c>
      <c r="H70" s="59" t="s">
        <v>136</v>
      </c>
      <c r="I70" s="139">
        <v>3732</v>
      </c>
      <c r="J70" s="139"/>
      <c r="K70" s="127">
        <v>3702.52</v>
      </c>
      <c r="L70" s="127">
        <v>3702.52</v>
      </c>
      <c r="M70" s="50"/>
      <c r="N70" s="49"/>
      <c r="O70" s="49"/>
      <c r="P70" s="49"/>
      <c r="Q70" s="51"/>
      <c r="R70" s="49"/>
      <c r="S70" s="51">
        <f>((100-N70)/(100-O70))*Q70</f>
        <v>0</v>
      </c>
      <c r="T70" s="49">
        <f>N70-O70</f>
        <v>0</v>
      </c>
      <c r="U70" s="52"/>
      <c r="V70" s="49">
        <v>12.87</v>
      </c>
      <c r="W70" s="49">
        <v>7.43</v>
      </c>
      <c r="X70" s="49">
        <v>33.03</v>
      </c>
      <c r="Y70" s="44">
        <v>4345</v>
      </c>
      <c r="Z70" s="44" t="s">
        <v>31</v>
      </c>
      <c r="AA70" s="51">
        <f>((100-V70)/(100-W70))*Y70</f>
        <v>4089.6602571027333</v>
      </c>
      <c r="AB70" s="49">
        <f>V70-W70</f>
        <v>5.4399999999999995</v>
      </c>
    </row>
    <row r="71" spans="1:28" ht="43.95" customHeight="1">
      <c r="A71" s="53">
        <v>11</v>
      </c>
      <c r="B71" s="126" t="s">
        <v>123</v>
      </c>
      <c r="C71" s="53">
        <v>11</v>
      </c>
      <c r="D71" s="59" t="s">
        <v>140</v>
      </c>
      <c r="E71" s="53" t="s">
        <v>31</v>
      </c>
      <c r="F71" s="115">
        <v>59</v>
      </c>
      <c r="G71" s="59">
        <v>462000203</v>
      </c>
      <c r="H71" s="59" t="s">
        <v>124</v>
      </c>
      <c r="I71" s="127">
        <v>3961.54</v>
      </c>
      <c r="J71" s="127"/>
      <c r="K71" s="127">
        <v>3930.2</v>
      </c>
      <c r="L71" s="127">
        <v>3930.2</v>
      </c>
      <c r="M71" s="50"/>
      <c r="N71" s="49"/>
      <c r="O71" s="49"/>
      <c r="P71" s="49"/>
      <c r="Q71" s="51"/>
      <c r="R71" s="49"/>
      <c r="S71" s="51">
        <f>((100-N71)/(100-O71))*Q71</f>
        <v>0</v>
      </c>
      <c r="T71" s="49">
        <f>N71-O71</f>
        <v>0</v>
      </c>
      <c r="U71" s="52"/>
      <c r="V71" s="49">
        <v>12.12</v>
      </c>
      <c r="W71" s="49">
        <v>7.81</v>
      </c>
      <c r="X71" s="49">
        <v>34.29</v>
      </c>
      <c r="Y71" s="44">
        <v>4215</v>
      </c>
      <c r="Z71" s="44" t="s">
        <v>34</v>
      </c>
      <c r="AA71" s="51">
        <f>((100-V71)/(100-W71))*Y71</f>
        <v>4017.9433778067037</v>
      </c>
      <c r="AB71" s="49">
        <f>V71-W71</f>
        <v>4.3099999999999996</v>
      </c>
    </row>
    <row r="72" spans="1:28" ht="43.95" customHeight="1">
      <c r="A72" s="53"/>
      <c r="B72" s="126"/>
      <c r="C72" s="53"/>
      <c r="D72" s="62" t="s">
        <v>140</v>
      </c>
      <c r="E72" s="63" t="s">
        <v>31</v>
      </c>
      <c r="F72" s="115"/>
      <c r="G72" s="59"/>
      <c r="H72" s="59"/>
      <c r="I72" s="129">
        <f>SUM(I70:I71)</f>
        <v>7693.54</v>
      </c>
      <c r="J72" s="129"/>
      <c r="K72" s="129">
        <f>SUM(K70:K71)</f>
        <v>7632.7199999999993</v>
      </c>
      <c r="L72" s="127"/>
      <c r="M72" s="50"/>
      <c r="N72" s="49"/>
      <c r="O72" s="49"/>
      <c r="P72" s="49"/>
      <c r="Q72" s="58">
        <v>3442</v>
      </c>
      <c r="R72" s="57" t="s">
        <v>33</v>
      </c>
      <c r="S72" s="58">
        <v>3252.7606394469649</v>
      </c>
      <c r="T72" s="49"/>
      <c r="U72" s="52"/>
      <c r="V72" s="49"/>
      <c r="W72" s="49"/>
      <c r="X72" s="49"/>
      <c r="Y72" s="56">
        <f>SUMPRODUCT(Y70:Y71,$I70:$I71)/$I72</f>
        <v>4278.0606976762328</v>
      </c>
      <c r="Z72" s="56" t="s">
        <v>34</v>
      </c>
      <c r="AA72" s="56">
        <f>SUMPRODUCT(AA70:AA71,$I70:$I71)/$I72</f>
        <v>4052.7319658341639</v>
      </c>
      <c r="AB72" s="49"/>
    </row>
    <row r="73" spans="1:28" ht="43.95" customHeight="1">
      <c r="A73" s="53"/>
      <c r="B73" s="126"/>
      <c r="C73" s="53"/>
      <c r="D73" s="59"/>
      <c r="E73" s="53"/>
      <c r="F73" s="115"/>
      <c r="G73" s="59"/>
      <c r="H73" s="59"/>
      <c r="I73" s="127"/>
      <c r="J73" s="127"/>
      <c r="K73" s="127"/>
      <c r="L73" s="127"/>
      <c r="M73" s="50"/>
      <c r="N73" s="49"/>
      <c r="O73" s="49"/>
      <c r="P73" s="49"/>
      <c r="Q73" s="51"/>
      <c r="R73" s="49"/>
      <c r="S73" s="51"/>
      <c r="T73" s="49"/>
      <c r="U73" s="52"/>
      <c r="V73" s="49"/>
      <c r="W73" s="49"/>
      <c r="X73" s="49"/>
      <c r="Y73" s="44"/>
      <c r="Z73" s="44"/>
      <c r="AA73" s="51"/>
      <c r="AB73" s="49"/>
    </row>
    <row r="74" spans="1:28" ht="43.95" customHeight="1">
      <c r="A74" s="53"/>
      <c r="B74" s="126"/>
      <c r="C74" s="53"/>
      <c r="D74" s="59"/>
      <c r="E74" s="53"/>
      <c r="F74" s="115"/>
      <c r="G74" s="59"/>
      <c r="H74" s="59"/>
      <c r="I74" s="127"/>
      <c r="J74" s="127"/>
      <c r="K74" s="127"/>
      <c r="L74" s="127"/>
      <c r="M74" s="50"/>
      <c r="N74" s="49"/>
      <c r="O74" s="49"/>
      <c r="P74" s="49"/>
      <c r="Q74" s="51"/>
      <c r="R74" s="49"/>
      <c r="S74" s="51"/>
      <c r="T74" s="49"/>
      <c r="U74" s="52"/>
      <c r="V74" s="49"/>
      <c r="W74" s="49"/>
      <c r="X74" s="49"/>
      <c r="Y74" s="44"/>
      <c r="Z74" s="44"/>
      <c r="AA74" s="51"/>
      <c r="AB74" s="49"/>
    </row>
    <row r="75" spans="1:28" ht="43.95" customHeight="1">
      <c r="A75" s="53">
        <v>20</v>
      </c>
      <c r="B75" s="126" t="s">
        <v>134</v>
      </c>
      <c r="C75" s="53">
        <v>20</v>
      </c>
      <c r="D75" s="59" t="s">
        <v>141</v>
      </c>
      <c r="E75" s="53" t="s">
        <v>37</v>
      </c>
      <c r="F75" s="107">
        <v>57</v>
      </c>
      <c r="G75" s="59">
        <v>161002036</v>
      </c>
      <c r="H75" s="59" t="s">
        <v>134</v>
      </c>
      <c r="I75" s="127">
        <v>3577.07</v>
      </c>
      <c r="J75" s="134"/>
      <c r="K75" s="127">
        <v>3548.85</v>
      </c>
      <c r="L75" s="127">
        <v>3548.85</v>
      </c>
      <c r="M75" s="50"/>
      <c r="N75" s="49"/>
      <c r="O75" s="49"/>
      <c r="P75" s="49"/>
      <c r="Q75" s="51"/>
      <c r="R75" s="49"/>
      <c r="S75" s="51"/>
      <c r="T75" s="49"/>
      <c r="U75" s="52"/>
      <c r="V75" s="49"/>
      <c r="W75" s="49"/>
      <c r="X75" s="49"/>
      <c r="Y75" s="44"/>
      <c r="Z75" s="44"/>
      <c r="AA75" s="51"/>
      <c r="AB75" s="49"/>
    </row>
    <row r="76" spans="1:28" ht="43.95" customHeight="1">
      <c r="A76" s="53">
        <v>48</v>
      </c>
      <c r="B76" s="126" t="s">
        <v>105</v>
      </c>
      <c r="C76" s="114">
        <v>45</v>
      </c>
      <c r="D76" s="59" t="s">
        <v>141</v>
      </c>
      <c r="E76" s="114" t="s">
        <v>37</v>
      </c>
      <c r="F76" s="107">
        <v>59</v>
      </c>
      <c r="G76" s="59">
        <v>161002040</v>
      </c>
      <c r="H76" s="59" t="s">
        <v>128</v>
      </c>
      <c r="I76" s="131">
        <v>3940.37</v>
      </c>
      <c r="J76" s="132"/>
      <c r="K76" s="131">
        <v>3909.65</v>
      </c>
      <c r="L76" s="108"/>
      <c r="M76" s="50"/>
      <c r="N76" s="49"/>
      <c r="O76" s="49"/>
      <c r="P76" s="49"/>
      <c r="Q76" s="51"/>
      <c r="R76" s="49"/>
      <c r="S76" s="51"/>
      <c r="T76" s="49"/>
      <c r="U76" s="52"/>
      <c r="V76" s="49"/>
      <c r="W76" s="49"/>
      <c r="X76" s="49"/>
      <c r="Y76" s="44"/>
      <c r="Z76" s="44"/>
      <c r="AA76" s="51"/>
      <c r="AB76" s="49"/>
    </row>
    <row r="77" spans="1:28" ht="43.95" customHeight="1">
      <c r="A77" s="53"/>
      <c r="B77" s="126"/>
      <c r="C77" s="114"/>
      <c r="D77" s="62" t="s">
        <v>141</v>
      </c>
      <c r="E77" s="62" t="s">
        <v>37</v>
      </c>
      <c r="F77" s="107"/>
      <c r="G77" s="59"/>
      <c r="H77" s="59"/>
      <c r="I77" s="135">
        <f>SUM(I75:I76)</f>
        <v>7517.4400000000005</v>
      </c>
      <c r="J77" s="136"/>
      <c r="K77" s="135">
        <f>SUM(K75:K76)</f>
        <v>7458.5</v>
      </c>
      <c r="L77" s="108"/>
      <c r="M77" s="50"/>
      <c r="N77" s="49"/>
      <c r="O77" s="49"/>
      <c r="P77" s="49"/>
      <c r="Q77" s="58">
        <v>3775.9358556705561</v>
      </c>
      <c r="R77" s="57" t="s">
        <v>37</v>
      </c>
      <c r="S77" s="58">
        <v>3312.4521098733749</v>
      </c>
      <c r="T77" s="49"/>
      <c r="U77" s="52"/>
      <c r="V77" s="49"/>
      <c r="W77" s="49"/>
      <c r="X77" s="49"/>
      <c r="Y77" s="56">
        <v>3850</v>
      </c>
      <c r="Z77" s="56" t="s">
        <v>37</v>
      </c>
      <c r="AA77" s="58">
        <v>3550</v>
      </c>
      <c r="AB77" s="49"/>
    </row>
    <row r="78" spans="1:28" ht="43.95" customHeight="1">
      <c r="A78" s="53"/>
      <c r="B78" s="126"/>
      <c r="C78" s="114"/>
      <c r="D78" s="59"/>
      <c r="E78" s="114"/>
      <c r="F78" s="107"/>
      <c r="G78" s="59"/>
      <c r="H78" s="59"/>
      <c r="I78" s="131"/>
      <c r="J78" s="132"/>
      <c r="K78" s="131"/>
      <c r="L78" s="108"/>
      <c r="M78" s="50"/>
      <c r="N78" s="49"/>
      <c r="O78" s="49"/>
      <c r="P78" s="49"/>
      <c r="Q78" s="51"/>
      <c r="R78" s="49"/>
      <c r="S78" s="51"/>
      <c r="T78" s="49"/>
      <c r="U78" s="52"/>
      <c r="V78" s="49"/>
      <c r="W78" s="49"/>
      <c r="X78" s="49"/>
      <c r="Y78" s="44"/>
      <c r="Z78" s="44"/>
      <c r="AA78" s="51"/>
      <c r="AB78" s="49"/>
    </row>
    <row r="79" spans="1:28" ht="43.95" customHeight="1">
      <c r="A79" s="53"/>
      <c r="B79" s="126"/>
      <c r="C79" s="114"/>
      <c r="D79" s="59"/>
      <c r="E79" s="114"/>
      <c r="F79" s="107"/>
      <c r="G79" s="59"/>
      <c r="H79" s="59"/>
      <c r="I79" s="131"/>
      <c r="J79" s="132"/>
      <c r="K79" s="131"/>
      <c r="L79" s="108"/>
      <c r="M79" s="50"/>
      <c r="N79" s="49"/>
      <c r="O79" s="49"/>
      <c r="P79" s="49"/>
      <c r="Q79" s="51"/>
      <c r="R79" s="49"/>
      <c r="S79" s="51"/>
      <c r="T79" s="49"/>
      <c r="U79" s="52"/>
      <c r="V79" s="49"/>
      <c r="W79" s="49"/>
      <c r="X79" s="49"/>
      <c r="Y79" s="44"/>
      <c r="Z79" s="44"/>
      <c r="AA79" s="51"/>
      <c r="AB79" s="49"/>
    </row>
    <row r="80" spans="1:28" ht="43.95" customHeight="1">
      <c r="A80" s="53">
        <v>24</v>
      </c>
      <c r="B80" s="126" t="s">
        <v>112</v>
      </c>
      <c r="C80" s="53">
        <v>24</v>
      </c>
      <c r="D80" s="59" t="s">
        <v>81</v>
      </c>
      <c r="E80" s="53" t="s">
        <v>68</v>
      </c>
      <c r="F80" s="133">
        <v>59</v>
      </c>
      <c r="G80" s="59">
        <v>161009202</v>
      </c>
      <c r="H80" s="59" t="s">
        <v>112</v>
      </c>
      <c r="I80" s="127">
        <v>3781.72</v>
      </c>
      <c r="J80" s="134"/>
      <c r="K80" s="127">
        <v>3752.2</v>
      </c>
      <c r="L80" s="127">
        <v>3752.2</v>
      </c>
      <c r="M80" s="50"/>
      <c r="N80" s="49"/>
      <c r="O80" s="49"/>
      <c r="P80" s="49"/>
      <c r="Q80" s="51"/>
      <c r="R80" s="49"/>
      <c r="S80" s="51"/>
      <c r="T80" s="49"/>
      <c r="U80" s="52"/>
      <c r="V80" s="49"/>
      <c r="W80" s="49"/>
      <c r="X80" s="49"/>
      <c r="Y80" s="44"/>
      <c r="Z80" s="44"/>
      <c r="AA80" s="51"/>
      <c r="AB80" s="49"/>
    </row>
    <row r="81" spans="1:28" ht="43.95" customHeight="1">
      <c r="A81" s="53">
        <v>31</v>
      </c>
      <c r="B81" s="126" t="s">
        <v>120</v>
      </c>
      <c r="C81" s="114">
        <v>29</v>
      </c>
      <c r="D81" s="59" t="s">
        <v>81</v>
      </c>
      <c r="E81" s="114" t="s">
        <v>68</v>
      </c>
      <c r="F81" s="107">
        <v>59</v>
      </c>
      <c r="G81" s="59">
        <v>161009205</v>
      </c>
      <c r="H81" s="59" t="s">
        <v>109</v>
      </c>
      <c r="I81" s="127">
        <v>3990.9</v>
      </c>
      <c r="J81" s="134"/>
      <c r="K81" s="127">
        <v>3959.77</v>
      </c>
      <c r="L81" s="127">
        <v>3959.77</v>
      </c>
      <c r="M81" s="50"/>
      <c r="N81" s="49"/>
      <c r="O81" s="49"/>
      <c r="P81" s="49"/>
      <c r="Q81" s="51"/>
      <c r="R81" s="49"/>
      <c r="S81" s="51"/>
      <c r="T81" s="49"/>
      <c r="U81" s="52"/>
      <c r="V81" s="49"/>
      <c r="W81" s="49"/>
      <c r="X81" s="49"/>
      <c r="Y81" s="44"/>
      <c r="Z81" s="44"/>
      <c r="AA81" s="51"/>
      <c r="AB81" s="49"/>
    </row>
    <row r="82" spans="1:28" ht="43.95" customHeight="1">
      <c r="A82" s="53">
        <v>41</v>
      </c>
      <c r="B82" s="126" t="s">
        <v>108</v>
      </c>
      <c r="C82" s="114">
        <v>38</v>
      </c>
      <c r="D82" s="59" t="s">
        <v>81</v>
      </c>
      <c r="E82" s="114" t="s">
        <v>68</v>
      </c>
      <c r="F82" s="107">
        <v>48</v>
      </c>
      <c r="G82" s="59">
        <v>161009215</v>
      </c>
      <c r="H82" s="59" t="s">
        <v>114</v>
      </c>
      <c r="I82" s="127">
        <v>3230.38</v>
      </c>
      <c r="J82" s="128"/>
      <c r="K82" s="127">
        <v>3205.53</v>
      </c>
      <c r="L82" s="127">
        <v>3205.53</v>
      </c>
      <c r="M82" s="50"/>
      <c r="N82" s="49"/>
      <c r="O82" s="49"/>
      <c r="P82" s="49"/>
      <c r="Q82" s="51"/>
      <c r="R82" s="49"/>
      <c r="S82" s="51"/>
      <c r="T82" s="49"/>
      <c r="U82" s="52"/>
      <c r="V82" s="49"/>
      <c r="W82" s="49"/>
      <c r="X82" s="49"/>
      <c r="Y82" s="44"/>
      <c r="Z82" s="44"/>
      <c r="AA82" s="51"/>
      <c r="AB82" s="49"/>
    </row>
    <row r="83" spans="1:28" ht="43.95" customHeight="1">
      <c r="A83" s="53">
        <v>45</v>
      </c>
      <c r="B83" s="126" t="s">
        <v>128</v>
      </c>
      <c r="C83" s="114">
        <v>42</v>
      </c>
      <c r="D83" s="59" t="s">
        <v>81</v>
      </c>
      <c r="E83" s="114" t="s">
        <v>68</v>
      </c>
      <c r="F83" s="107">
        <v>58</v>
      </c>
      <c r="G83" s="59">
        <v>161009217</v>
      </c>
      <c r="H83" s="59" t="s">
        <v>135</v>
      </c>
      <c r="I83" s="131">
        <v>3959.8</v>
      </c>
      <c r="J83" s="132"/>
      <c r="K83" s="131">
        <v>3929</v>
      </c>
      <c r="L83" s="108"/>
      <c r="M83" s="50"/>
      <c r="N83" s="49"/>
      <c r="O83" s="49"/>
      <c r="P83" s="49"/>
      <c r="Q83" s="51"/>
      <c r="R83" s="49"/>
      <c r="S83" s="51"/>
      <c r="T83" s="49"/>
      <c r="U83" s="52"/>
      <c r="V83" s="49"/>
      <c r="W83" s="49"/>
      <c r="X83" s="49"/>
      <c r="Y83" s="44"/>
      <c r="Z83" s="44"/>
      <c r="AA83" s="51"/>
      <c r="AB83" s="49"/>
    </row>
    <row r="84" spans="1:28" ht="43.95" customHeight="1">
      <c r="A84" s="53">
        <v>49</v>
      </c>
      <c r="B84" s="126" t="s">
        <v>142</v>
      </c>
      <c r="C84" s="114">
        <v>46</v>
      </c>
      <c r="D84" s="59" t="s">
        <v>81</v>
      </c>
      <c r="E84" s="114" t="s">
        <v>68</v>
      </c>
      <c r="F84" s="107">
        <v>59</v>
      </c>
      <c r="G84" s="59">
        <v>161009221</v>
      </c>
      <c r="H84" s="59" t="s">
        <v>105</v>
      </c>
      <c r="I84" s="131">
        <v>3948.77</v>
      </c>
      <c r="J84" s="132"/>
      <c r="K84" s="131">
        <v>3918</v>
      </c>
      <c r="L84" s="108"/>
      <c r="M84" s="50"/>
      <c r="N84" s="49"/>
      <c r="O84" s="49"/>
      <c r="P84" s="49"/>
      <c r="Q84" s="51"/>
      <c r="R84" s="49"/>
      <c r="S84" s="51"/>
      <c r="T84" s="49"/>
      <c r="U84" s="52"/>
      <c r="V84" s="49"/>
      <c r="W84" s="49"/>
      <c r="X84" s="49"/>
      <c r="Y84" s="44"/>
      <c r="Z84" s="44"/>
      <c r="AA84" s="51"/>
      <c r="AB84" s="49"/>
    </row>
    <row r="85" spans="1:28" ht="43.95" customHeight="1">
      <c r="A85" s="53">
        <v>55</v>
      </c>
      <c r="B85" s="126" t="s">
        <v>116</v>
      </c>
      <c r="C85" s="114">
        <v>52</v>
      </c>
      <c r="D85" s="59" t="s">
        <v>81</v>
      </c>
      <c r="E85" s="114" t="s">
        <v>68</v>
      </c>
      <c r="F85" s="107">
        <v>59</v>
      </c>
      <c r="G85" s="59">
        <v>161009227</v>
      </c>
      <c r="H85" s="59" t="s">
        <v>116</v>
      </c>
      <c r="I85" s="127">
        <v>3744.21</v>
      </c>
      <c r="J85" s="128"/>
      <c r="K85" s="127">
        <v>3715</v>
      </c>
      <c r="L85" s="108"/>
      <c r="M85" s="50"/>
      <c r="N85" s="49"/>
      <c r="O85" s="49"/>
      <c r="P85" s="49"/>
      <c r="Q85" s="51"/>
      <c r="R85" s="49"/>
      <c r="S85" s="51"/>
      <c r="T85" s="49"/>
      <c r="U85" s="52"/>
      <c r="V85" s="49"/>
      <c r="W85" s="49"/>
      <c r="X85" s="49"/>
      <c r="Y85" s="44"/>
      <c r="Z85" s="44"/>
      <c r="AA85" s="51"/>
      <c r="AB85" s="49"/>
    </row>
    <row r="86" spans="1:28" ht="43.95" customHeight="1">
      <c r="A86" s="53">
        <v>58</v>
      </c>
      <c r="B86" s="126" t="s">
        <v>118</v>
      </c>
      <c r="C86" s="114">
        <v>55</v>
      </c>
      <c r="D86" s="59" t="s">
        <v>81</v>
      </c>
      <c r="E86" s="114" t="s">
        <v>68</v>
      </c>
      <c r="F86" s="107">
        <v>58</v>
      </c>
      <c r="G86" s="59">
        <v>161009229</v>
      </c>
      <c r="H86" s="59" t="s">
        <v>119</v>
      </c>
      <c r="I86" s="127">
        <v>3831.51</v>
      </c>
      <c r="J86" s="128"/>
      <c r="K86" s="127">
        <v>3801.6</v>
      </c>
      <c r="L86" s="108"/>
      <c r="M86" s="50"/>
      <c r="N86" s="49"/>
      <c r="O86" s="49"/>
      <c r="P86" s="49"/>
      <c r="Q86" s="51"/>
      <c r="R86" s="49"/>
      <c r="S86" s="51"/>
      <c r="T86" s="49"/>
      <c r="U86" s="52"/>
      <c r="V86" s="49"/>
      <c r="W86" s="49"/>
      <c r="X86" s="49"/>
      <c r="Y86" s="44"/>
      <c r="Z86" s="44"/>
      <c r="AA86" s="51"/>
      <c r="AB86" s="49"/>
    </row>
    <row r="87" spans="1:28" ht="43.95" customHeight="1">
      <c r="A87" s="53">
        <v>60</v>
      </c>
      <c r="B87" s="126" t="s">
        <v>129</v>
      </c>
      <c r="C87" s="114">
        <v>57</v>
      </c>
      <c r="D87" s="59" t="s">
        <v>81</v>
      </c>
      <c r="E87" s="114" t="s">
        <v>68</v>
      </c>
      <c r="F87" s="107">
        <v>59</v>
      </c>
      <c r="G87" s="59">
        <v>161009231</v>
      </c>
      <c r="H87" s="59" t="s">
        <v>118</v>
      </c>
      <c r="I87" s="127">
        <v>3656.47</v>
      </c>
      <c r="J87" s="128"/>
      <c r="K87" s="127">
        <v>3627.6</v>
      </c>
      <c r="L87" s="108"/>
      <c r="M87" s="50"/>
      <c r="N87" s="49"/>
      <c r="O87" s="49"/>
      <c r="P87" s="49"/>
      <c r="Q87" s="51"/>
      <c r="R87" s="49"/>
      <c r="S87" s="51"/>
      <c r="T87" s="49"/>
      <c r="U87" s="52"/>
      <c r="V87" s="49"/>
      <c r="W87" s="49"/>
      <c r="X87" s="49"/>
      <c r="Y87" s="44"/>
      <c r="Z87" s="44"/>
      <c r="AA87" s="51"/>
      <c r="AB87" s="49"/>
    </row>
    <row r="88" spans="1:28" ht="43.95" customHeight="1">
      <c r="A88" s="53">
        <v>64</v>
      </c>
      <c r="B88" s="126" t="s">
        <v>104</v>
      </c>
      <c r="C88" s="114">
        <v>61</v>
      </c>
      <c r="D88" s="59" t="s">
        <v>81</v>
      </c>
      <c r="E88" s="114" t="s">
        <v>68</v>
      </c>
      <c r="F88" s="107">
        <v>58</v>
      </c>
      <c r="G88" s="59">
        <v>161009235</v>
      </c>
      <c r="H88" s="59" t="s">
        <v>130</v>
      </c>
      <c r="I88" s="127">
        <v>3546.07</v>
      </c>
      <c r="J88" s="128"/>
      <c r="K88" s="127">
        <v>3518</v>
      </c>
      <c r="L88" s="108"/>
      <c r="M88" s="50"/>
      <c r="N88" s="49"/>
      <c r="O88" s="49"/>
      <c r="P88" s="49"/>
      <c r="Q88" s="51"/>
      <c r="R88" s="49"/>
      <c r="S88" s="51"/>
      <c r="T88" s="49"/>
      <c r="U88" s="52"/>
      <c r="V88" s="49"/>
      <c r="W88" s="49"/>
      <c r="X88" s="49"/>
      <c r="Y88" s="44"/>
      <c r="Z88" s="44"/>
      <c r="AA88" s="51"/>
      <c r="AB88" s="49"/>
    </row>
    <row r="89" spans="1:28" ht="43.95" customHeight="1">
      <c r="A89" s="53">
        <v>66</v>
      </c>
      <c r="B89" s="126" t="s">
        <v>102</v>
      </c>
      <c r="C89" s="114">
        <v>63</v>
      </c>
      <c r="D89" s="59" t="s">
        <v>81</v>
      </c>
      <c r="E89" s="114" t="s">
        <v>68</v>
      </c>
      <c r="F89" s="107">
        <v>59</v>
      </c>
      <c r="G89" s="59">
        <v>161009239</v>
      </c>
      <c r="H89" s="59" t="s">
        <v>104</v>
      </c>
      <c r="I89" s="127">
        <v>3904.3300000000013</v>
      </c>
      <c r="J89" s="128"/>
      <c r="K89" s="127">
        <v>3873.85</v>
      </c>
      <c r="L89" s="108"/>
      <c r="M89" s="50"/>
      <c r="N89" s="49"/>
      <c r="O89" s="49"/>
      <c r="P89" s="49"/>
      <c r="Q89" s="51"/>
      <c r="R89" s="49"/>
      <c r="S89" s="51"/>
      <c r="T89" s="49"/>
      <c r="U89" s="52"/>
      <c r="V89" s="49"/>
      <c r="W89" s="49"/>
      <c r="X89" s="49"/>
      <c r="Y89" s="44"/>
      <c r="Z89" s="44"/>
      <c r="AA89" s="51"/>
      <c r="AB89" s="49"/>
    </row>
    <row r="90" spans="1:28" ht="43.95" customHeight="1">
      <c r="A90" s="53">
        <v>69</v>
      </c>
      <c r="B90" s="126" t="s">
        <v>137</v>
      </c>
      <c r="C90" s="114">
        <v>66</v>
      </c>
      <c r="D90" s="59" t="s">
        <v>81</v>
      </c>
      <c r="E90" s="114" t="s">
        <v>68</v>
      </c>
      <c r="F90" s="107">
        <v>59</v>
      </c>
      <c r="G90" s="59">
        <v>151000157</v>
      </c>
      <c r="H90" s="59" t="s">
        <v>137</v>
      </c>
      <c r="I90" s="108">
        <v>0</v>
      </c>
      <c r="J90" s="128"/>
      <c r="K90" s="108">
        <v>0</v>
      </c>
      <c r="L90" s="108"/>
      <c r="M90" s="50"/>
      <c r="N90" s="49"/>
      <c r="O90" s="49"/>
      <c r="P90" s="49"/>
      <c r="Q90" s="51"/>
      <c r="R90" s="49"/>
      <c r="S90" s="51"/>
      <c r="T90" s="49"/>
      <c r="U90" s="52"/>
      <c r="V90" s="49"/>
      <c r="W90" s="49"/>
      <c r="X90" s="49"/>
      <c r="Y90" s="44"/>
      <c r="Z90" s="44"/>
      <c r="AA90" s="51"/>
      <c r="AB90" s="49"/>
    </row>
    <row r="91" spans="1:28" ht="43.95" customHeight="1">
      <c r="A91" s="53"/>
      <c r="B91" s="126"/>
      <c r="C91" s="114"/>
      <c r="D91" s="62" t="s">
        <v>81</v>
      </c>
      <c r="E91" s="62" t="s">
        <v>68</v>
      </c>
      <c r="F91" s="107"/>
      <c r="G91" s="59"/>
      <c r="H91" s="59"/>
      <c r="I91" s="138">
        <f>SUM(I80:I90)</f>
        <v>37594.160000000003</v>
      </c>
      <c r="J91" s="130"/>
      <c r="K91" s="138">
        <f>SUM(K80:K90)</f>
        <v>37300.549999999996</v>
      </c>
      <c r="L91" s="108"/>
      <c r="M91" s="50"/>
      <c r="N91" s="49"/>
      <c r="O91" s="49"/>
      <c r="P91" s="49"/>
      <c r="Q91" s="58">
        <v>4544.7437044679727</v>
      </c>
      <c r="R91" s="57" t="s">
        <v>31</v>
      </c>
      <c r="S91" s="58">
        <v>4279.9973330113835</v>
      </c>
      <c r="T91" s="49"/>
      <c r="U91" s="52"/>
      <c r="V91" s="49"/>
      <c r="W91" s="49"/>
      <c r="X91" s="49"/>
      <c r="Y91" s="56">
        <v>4750</v>
      </c>
      <c r="Z91" s="56" t="s">
        <v>68</v>
      </c>
      <c r="AA91" s="58">
        <v>4450</v>
      </c>
      <c r="AB91" s="49"/>
    </row>
    <row r="92" spans="1:28" ht="43.95" customHeight="1">
      <c r="A92" s="53"/>
      <c r="B92" s="126"/>
      <c r="C92" s="114"/>
      <c r="D92" s="59"/>
      <c r="E92" s="114"/>
      <c r="F92" s="107"/>
      <c r="G92" s="59"/>
      <c r="H92" s="59"/>
      <c r="I92" s="108"/>
      <c r="J92" s="128"/>
      <c r="K92" s="108"/>
      <c r="L92" s="108"/>
      <c r="M92" s="50"/>
      <c r="N92" s="49"/>
      <c r="O92" s="49"/>
      <c r="P92" s="49"/>
      <c r="Q92" s="51"/>
      <c r="R92" s="49"/>
      <c r="S92" s="51"/>
      <c r="T92" s="49"/>
      <c r="U92" s="52"/>
      <c r="V92" s="49"/>
      <c r="W92" s="49"/>
      <c r="X92" s="49"/>
      <c r="Y92" s="44"/>
      <c r="Z92" s="44"/>
      <c r="AA92" s="51"/>
      <c r="AB92" s="49"/>
    </row>
    <row r="93" spans="1:28" ht="43.95" customHeight="1">
      <c r="A93" s="53"/>
      <c r="B93" s="126"/>
      <c r="C93" s="114"/>
      <c r="D93" s="59"/>
      <c r="E93" s="114"/>
      <c r="F93" s="107"/>
      <c r="G93" s="59"/>
      <c r="H93" s="59"/>
      <c r="I93" s="108"/>
      <c r="J93" s="128"/>
      <c r="K93" s="108"/>
      <c r="L93" s="108"/>
      <c r="M93" s="50"/>
      <c r="N93" s="49"/>
      <c r="O93" s="49"/>
      <c r="P93" s="49"/>
      <c r="Q93" s="51"/>
      <c r="R93" s="49"/>
      <c r="S93" s="51"/>
      <c r="T93" s="49"/>
      <c r="U93" s="52"/>
      <c r="V93" s="49"/>
      <c r="W93" s="49"/>
      <c r="X93" s="49"/>
      <c r="Y93" s="44"/>
      <c r="Z93" s="44"/>
      <c r="AA93" s="51"/>
      <c r="AB93" s="49"/>
    </row>
    <row r="94" spans="1:28" ht="43.95" customHeight="1">
      <c r="A94" s="53">
        <v>27</v>
      </c>
      <c r="B94" s="126" t="s">
        <v>109</v>
      </c>
      <c r="C94" s="53">
        <v>26</v>
      </c>
      <c r="D94" s="59" t="s">
        <v>97</v>
      </c>
      <c r="E94" s="53" t="s">
        <v>31</v>
      </c>
      <c r="F94" s="133">
        <v>58</v>
      </c>
      <c r="G94" s="59">
        <v>161004133</v>
      </c>
      <c r="H94" s="59" t="s">
        <v>112</v>
      </c>
      <c r="I94" s="127">
        <v>3898.23</v>
      </c>
      <c r="J94" s="134"/>
      <c r="K94" s="127">
        <v>3867.4</v>
      </c>
      <c r="L94" s="127">
        <v>3867.4</v>
      </c>
      <c r="M94" s="50"/>
      <c r="N94" s="49"/>
      <c r="O94" s="49"/>
      <c r="P94" s="49"/>
      <c r="Q94" s="51"/>
      <c r="R94" s="49"/>
      <c r="S94" s="51"/>
      <c r="T94" s="49"/>
      <c r="U94" s="52"/>
      <c r="V94" s="49"/>
      <c r="W94" s="49"/>
      <c r="X94" s="49"/>
      <c r="Y94" s="44"/>
      <c r="Z94" s="44"/>
      <c r="AA94" s="51"/>
      <c r="AB94" s="49"/>
    </row>
    <row r="95" spans="1:28" ht="43.95" customHeight="1">
      <c r="A95" s="53">
        <v>33</v>
      </c>
      <c r="B95" s="126" t="s">
        <v>120</v>
      </c>
      <c r="C95" s="114">
        <v>30</v>
      </c>
      <c r="D95" s="59" t="s">
        <v>97</v>
      </c>
      <c r="E95" s="114" t="s">
        <v>31</v>
      </c>
      <c r="F95" s="107">
        <v>57</v>
      </c>
      <c r="G95" s="59">
        <v>161004135</v>
      </c>
      <c r="H95" s="59" t="s">
        <v>109</v>
      </c>
      <c r="I95" s="127">
        <v>3895.56</v>
      </c>
      <c r="J95" s="134"/>
      <c r="K95" s="127">
        <v>3864.85</v>
      </c>
      <c r="L95" s="127">
        <v>3864.85</v>
      </c>
      <c r="M95" s="50"/>
      <c r="N95" s="49"/>
      <c r="O95" s="49"/>
      <c r="P95" s="49"/>
      <c r="Q95" s="51"/>
      <c r="R95" s="49"/>
      <c r="S95" s="51"/>
      <c r="T95" s="49"/>
      <c r="U95" s="52"/>
      <c r="V95" s="49"/>
      <c r="W95" s="49"/>
      <c r="X95" s="49"/>
      <c r="Y95" s="44"/>
      <c r="Z95" s="44"/>
      <c r="AA95" s="51"/>
      <c r="AB95" s="49"/>
    </row>
    <row r="96" spans="1:28" ht="43.95" customHeight="1">
      <c r="A96" s="53">
        <v>35</v>
      </c>
      <c r="B96" s="126" t="s">
        <v>115</v>
      </c>
      <c r="C96" s="114">
        <v>32</v>
      </c>
      <c r="D96" s="59" t="s">
        <v>97</v>
      </c>
      <c r="E96" s="114" t="s">
        <v>31</v>
      </c>
      <c r="F96" s="107">
        <v>59</v>
      </c>
      <c r="G96" s="59">
        <v>161004138</v>
      </c>
      <c r="H96" s="59" t="s">
        <v>127</v>
      </c>
      <c r="I96" s="127">
        <v>4063.58</v>
      </c>
      <c r="J96" s="134"/>
      <c r="K96" s="127">
        <v>4031.91</v>
      </c>
      <c r="L96" s="127">
        <v>4031.91</v>
      </c>
      <c r="M96" s="50"/>
      <c r="N96" s="49"/>
      <c r="O96" s="49"/>
      <c r="P96" s="49"/>
      <c r="Q96" s="51"/>
      <c r="R96" s="49"/>
      <c r="S96" s="51"/>
      <c r="T96" s="49"/>
      <c r="U96" s="52"/>
      <c r="V96" s="49"/>
      <c r="W96" s="49"/>
      <c r="X96" s="49"/>
      <c r="Y96" s="44"/>
      <c r="Z96" s="44"/>
      <c r="AA96" s="51"/>
      <c r="AB96" s="49"/>
    </row>
    <row r="97" spans="1:28" ht="43.95" customHeight="1">
      <c r="A97" s="53">
        <v>37</v>
      </c>
      <c r="B97" s="126" t="s">
        <v>114</v>
      </c>
      <c r="C97" s="114">
        <v>34</v>
      </c>
      <c r="D97" s="59" t="s">
        <v>97</v>
      </c>
      <c r="E97" s="114" t="s">
        <v>31</v>
      </c>
      <c r="F97" s="107">
        <v>56</v>
      </c>
      <c r="G97" s="59">
        <v>161004139</v>
      </c>
      <c r="H97" s="59" t="s">
        <v>115</v>
      </c>
      <c r="I97" s="127">
        <v>3982</v>
      </c>
      <c r="J97" s="128"/>
      <c r="K97" s="127">
        <v>3950.95</v>
      </c>
      <c r="L97" s="127">
        <v>3950.95</v>
      </c>
      <c r="M97" s="50"/>
      <c r="N97" s="49"/>
      <c r="O97" s="49"/>
      <c r="P97" s="49"/>
      <c r="Q97" s="51"/>
      <c r="R97" s="49"/>
      <c r="S97" s="51"/>
      <c r="T97" s="49"/>
      <c r="U97" s="52"/>
      <c r="V97" s="49"/>
      <c r="W97" s="49"/>
      <c r="X97" s="49"/>
      <c r="Y97" s="44"/>
      <c r="Z97" s="44"/>
      <c r="AA97" s="51"/>
      <c r="AB97" s="49"/>
    </row>
    <row r="98" spans="1:28" ht="43.95" customHeight="1">
      <c r="A98" s="53">
        <v>42</v>
      </c>
      <c r="B98" s="126" t="s">
        <v>108</v>
      </c>
      <c r="C98" s="114">
        <v>39</v>
      </c>
      <c r="D98" s="59" t="s">
        <v>97</v>
      </c>
      <c r="E98" s="114" t="s">
        <v>31</v>
      </c>
      <c r="F98" s="107">
        <v>54</v>
      </c>
      <c r="G98" s="59">
        <v>161004142</v>
      </c>
      <c r="H98" s="59" t="s">
        <v>114</v>
      </c>
      <c r="I98" s="127">
        <v>3754.56</v>
      </c>
      <c r="J98" s="128"/>
      <c r="K98" s="127">
        <v>3725.32</v>
      </c>
      <c r="L98" s="127">
        <v>3725.32</v>
      </c>
      <c r="M98" s="50"/>
      <c r="N98" s="49"/>
      <c r="O98" s="49"/>
      <c r="P98" s="49"/>
      <c r="Q98" s="51"/>
      <c r="R98" s="49"/>
      <c r="S98" s="51"/>
      <c r="T98" s="49"/>
      <c r="U98" s="52"/>
      <c r="V98" s="49"/>
      <c r="W98" s="49"/>
      <c r="X98" s="49"/>
      <c r="Y98" s="44"/>
      <c r="Z98" s="44"/>
      <c r="AA98" s="51"/>
      <c r="AB98" s="49"/>
    </row>
    <row r="99" spans="1:28" ht="43.95" customHeight="1">
      <c r="A99" s="53">
        <v>47</v>
      </c>
      <c r="B99" s="126" t="s">
        <v>105</v>
      </c>
      <c r="C99" s="114">
        <v>44</v>
      </c>
      <c r="D99" s="59" t="s">
        <v>97</v>
      </c>
      <c r="E99" s="114" t="s">
        <v>31</v>
      </c>
      <c r="F99" s="107">
        <v>58</v>
      </c>
      <c r="G99" s="59">
        <v>161004146</v>
      </c>
      <c r="H99" s="59" t="s">
        <v>108</v>
      </c>
      <c r="I99" s="131">
        <v>3991.44</v>
      </c>
      <c r="J99" s="132"/>
      <c r="K99" s="131">
        <v>3960.65</v>
      </c>
      <c r="L99" s="108"/>
      <c r="M99" s="50"/>
      <c r="N99" s="49"/>
      <c r="O99" s="49"/>
      <c r="P99" s="49"/>
      <c r="Q99" s="51"/>
      <c r="R99" s="49"/>
      <c r="S99" s="51"/>
      <c r="T99" s="49"/>
      <c r="U99" s="52"/>
      <c r="V99" s="49"/>
      <c r="W99" s="49"/>
      <c r="X99" s="49"/>
      <c r="Y99" s="44"/>
      <c r="Z99" s="44"/>
      <c r="AA99" s="51"/>
      <c r="AB99" s="49"/>
    </row>
    <row r="100" spans="1:28" ht="43.95" customHeight="1">
      <c r="A100" s="53">
        <v>50</v>
      </c>
      <c r="B100" s="126" t="s">
        <v>142</v>
      </c>
      <c r="C100" s="114">
        <v>47</v>
      </c>
      <c r="D100" s="59" t="s">
        <v>97</v>
      </c>
      <c r="E100" s="114" t="s">
        <v>31</v>
      </c>
      <c r="F100" s="107">
        <v>57</v>
      </c>
      <c r="G100" s="59">
        <v>161004149</v>
      </c>
      <c r="H100" s="59" t="s">
        <v>105</v>
      </c>
      <c r="I100" s="131">
        <v>3854.24</v>
      </c>
      <c r="J100" s="132"/>
      <c r="K100" s="131">
        <v>3823.75</v>
      </c>
      <c r="L100" s="108"/>
      <c r="M100" s="50"/>
      <c r="N100" s="49"/>
      <c r="O100" s="49"/>
      <c r="P100" s="49"/>
      <c r="Q100" s="51"/>
      <c r="R100" s="49"/>
      <c r="S100" s="51"/>
      <c r="T100" s="49"/>
      <c r="U100" s="52"/>
      <c r="V100" s="49"/>
      <c r="W100" s="49"/>
      <c r="X100" s="49"/>
      <c r="Y100" s="44"/>
      <c r="Z100" s="44"/>
      <c r="AA100" s="51"/>
      <c r="AB100" s="49"/>
    </row>
    <row r="101" spans="1:28" ht="43.95" customHeight="1">
      <c r="A101" s="53">
        <v>51</v>
      </c>
      <c r="B101" s="126" t="s">
        <v>117</v>
      </c>
      <c r="C101" s="114">
        <v>48</v>
      </c>
      <c r="D101" s="59" t="s">
        <v>97</v>
      </c>
      <c r="E101" s="114" t="s">
        <v>31</v>
      </c>
      <c r="F101" s="107">
        <v>48</v>
      </c>
      <c r="G101" s="59">
        <v>151000048</v>
      </c>
      <c r="H101" s="59" t="s">
        <v>142</v>
      </c>
      <c r="I101" s="127">
        <v>3318.61</v>
      </c>
      <c r="J101" s="128"/>
      <c r="K101" s="127">
        <v>3293</v>
      </c>
      <c r="L101" s="108"/>
      <c r="M101" s="50"/>
      <c r="N101" s="49"/>
      <c r="O101" s="49"/>
      <c r="P101" s="49"/>
      <c r="Q101" s="51"/>
      <c r="R101" s="49"/>
      <c r="S101" s="51"/>
      <c r="T101" s="49"/>
      <c r="U101" s="52"/>
      <c r="V101" s="49"/>
      <c r="W101" s="49"/>
      <c r="X101" s="49"/>
      <c r="Y101" s="44"/>
      <c r="Z101" s="44"/>
      <c r="AA101" s="51"/>
      <c r="AB101" s="49"/>
    </row>
    <row r="102" spans="1:28" ht="43.95" customHeight="1">
      <c r="A102" s="53">
        <v>53</v>
      </c>
      <c r="B102" s="126" t="s">
        <v>116</v>
      </c>
      <c r="C102" s="114">
        <v>50</v>
      </c>
      <c r="D102" s="59" t="s">
        <v>97</v>
      </c>
      <c r="E102" s="114" t="s">
        <v>31</v>
      </c>
      <c r="F102" s="107">
        <v>59</v>
      </c>
      <c r="G102" s="59">
        <v>161004152</v>
      </c>
      <c r="H102" s="59" t="s">
        <v>117</v>
      </c>
      <c r="I102" s="127">
        <v>4002.91</v>
      </c>
      <c r="J102" s="128"/>
      <c r="K102" s="127">
        <v>3971.28</v>
      </c>
      <c r="L102" s="108"/>
      <c r="M102" s="50"/>
      <c r="N102" s="49"/>
      <c r="O102" s="49"/>
      <c r="P102" s="49"/>
      <c r="Q102" s="51"/>
      <c r="R102" s="49"/>
      <c r="S102" s="51"/>
      <c r="T102" s="49"/>
      <c r="U102" s="52"/>
      <c r="V102" s="49"/>
      <c r="W102" s="49"/>
      <c r="X102" s="49"/>
      <c r="Y102" s="44"/>
      <c r="Z102" s="44"/>
      <c r="AA102" s="51"/>
      <c r="AB102" s="49"/>
    </row>
    <row r="103" spans="1:28" ht="43.95" customHeight="1">
      <c r="A103" s="53">
        <v>57</v>
      </c>
      <c r="B103" s="126" t="s">
        <v>119</v>
      </c>
      <c r="C103" s="114">
        <v>54</v>
      </c>
      <c r="D103" s="59" t="s">
        <v>97</v>
      </c>
      <c r="E103" s="114" t="s">
        <v>31</v>
      </c>
      <c r="F103" s="107">
        <v>56</v>
      </c>
      <c r="G103" s="59">
        <v>161004665</v>
      </c>
      <c r="H103" s="59" t="s">
        <v>116</v>
      </c>
      <c r="I103" s="127">
        <v>3829.93</v>
      </c>
      <c r="J103" s="128"/>
      <c r="K103" s="127">
        <v>3799.65</v>
      </c>
      <c r="L103" s="108"/>
      <c r="M103" s="50"/>
      <c r="N103" s="49"/>
      <c r="O103" s="49"/>
      <c r="P103" s="49"/>
      <c r="Q103" s="51"/>
      <c r="R103" s="49"/>
      <c r="S103" s="51"/>
      <c r="T103" s="49"/>
      <c r="U103" s="52"/>
      <c r="V103" s="49"/>
      <c r="W103" s="49"/>
      <c r="X103" s="49"/>
      <c r="Y103" s="44"/>
      <c r="Z103" s="44"/>
      <c r="AA103" s="51"/>
      <c r="AB103" s="49"/>
    </row>
    <row r="104" spans="1:28" ht="43.95" customHeight="1">
      <c r="A104" s="53">
        <v>62</v>
      </c>
      <c r="B104" s="126" t="s">
        <v>130</v>
      </c>
      <c r="C104" s="114">
        <v>59</v>
      </c>
      <c r="D104" s="59" t="s">
        <v>97</v>
      </c>
      <c r="E104" s="114" t="s">
        <v>31</v>
      </c>
      <c r="F104" s="107">
        <v>58</v>
      </c>
      <c r="G104" s="59">
        <v>161004159</v>
      </c>
      <c r="H104" s="59" t="s">
        <v>129</v>
      </c>
      <c r="I104" s="127">
        <v>4044.9</v>
      </c>
      <c r="J104" s="128"/>
      <c r="K104" s="127">
        <v>4013.75</v>
      </c>
      <c r="L104" s="108"/>
      <c r="M104" s="50"/>
      <c r="N104" s="49"/>
      <c r="O104" s="49"/>
      <c r="P104" s="49"/>
      <c r="Q104" s="51"/>
      <c r="R104" s="49"/>
      <c r="S104" s="51"/>
      <c r="T104" s="49"/>
      <c r="U104" s="52"/>
      <c r="V104" s="49"/>
      <c r="W104" s="49"/>
      <c r="X104" s="49"/>
      <c r="Y104" s="44"/>
      <c r="Z104" s="44"/>
      <c r="AA104" s="51"/>
      <c r="AB104" s="49"/>
    </row>
    <row r="105" spans="1:28" ht="43.95" customHeight="1">
      <c r="A105" s="53"/>
      <c r="B105" s="126"/>
      <c r="C105" s="114"/>
      <c r="D105" s="62" t="s">
        <v>97</v>
      </c>
      <c r="E105" s="62" t="s">
        <v>31</v>
      </c>
      <c r="F105" s="107"/>
      <c r="G105" s="59"/>
      <c r="H105" s="59"/>
      <c r="I105" s="129">
        <f>SUM(I94:I104)</f>
        <v>42635.960000000006</v>
      </c>
      <c r="J105" s="130"/>
      <c r="K105" s="129">
        <f>SUM(K94:K104)</f>
        <v>42302.51</v>
      </c>
      <c r="L105" s="108"/>
      <c r="M105" s="50"/>
      <c r="N105" s="49"/>
      <c r="O105" s="49"/>
      <c r="P105" s="49"/>
      <c r="Q105" s="58">
        <v>3868.9875563325022</v>
      </c>
      <c r="R105" s="57" t="s">
        <v>37</v>
      </c>
      <c r="S105" s="58">
        <v>3661.8190724701194</v>
      </c>
      <c r="T105" s="49"/>
      <c r="U105" s="52"/>
      <c r="V105" s="49"/>
      <c r="W105" s="49"/>
      <c r="X105" s="49"/>
      <c r="Y105" s="56">
        <v>4450</v>
      </c>
      <c r="Z105" s="56" t="s">
        <v>31</v>
      </c>
      <c r="AA105" s="58">
        <v>4150</v>
      </c>
      <c r="AB105" s="49"/>
    </row>
    <row r="106" spans="1:28" ht="43.95" customHeight="1">
      <c r="A106" s="53"/>
      <c r="B106" s="126"/>
      <c r="C106" s="114"/>
      <c r="D106" s="59"/>
      <c r="E106" s="114"/>
      <c r="F106" s="107"/>
      <c r="G106" s="59"/>
      <c r="H106" s="59"/>
      <c r="I106" s="127"/>
      <c r="J106" s="128"/>
      <c r="K106" s="127"/>
      <c r="L106" s="108"/>
      <c r="M106" s="50"/>
      <c r="N106" s="49"/>
      <c r="O106" s="49"/>
      <c r="P106" s="49"/>
      <c r="Q106" s="51"/>
      <c r="R106" s="49"/>
      <c r="S106" s="51"/>
      <c r="T106" s="49"/>
      <c r="U106" s="52"/>
      <c r="V106" s="49"/>
      <c r="W106" s="49"/>
      <c r="X106" s="49"/>
      <c r="Y106" s="44"/>
      <c r="Z106" s="44"/>
      <c r="AA106" s="51"/>
      <c r="AB106" s="49"/>
    </row>
    <row r="107" spans="1:28" ht="43.95" customHeight="1">
      <c r="A107" s="53"/>
      <c r="B107" s="126"/>
      <c r="C107" s="114"/>
      <c r="D107" s="59"/>
      <c r="E107" s="114"/>
      <c r="F107" s="107"/>
      <c r="G107" s="59"/>
      <c r="H107" s="59"/>
      <c r="I107" s="127"/>
      <c r="J107" s="128"/>
      <c r="K107" s="127"/>
      <c r="L107" s="108"/>
      <c r="M107" s="50"/>
      <c r="N107" s="49"/>
      <c r="O107" s="49"/>
      <c r="P107" s="49"/>
      <c r="Q107" s="51"/>
      <c r="R107" s="49"/>
      <c r="S107" s="51"/>
      <c r="T107" s="49"/>
      <c r="U107" s="52"/>
      <c r="V107" s="49"/>
      <c r="W107" s="49"/>
      <c r="X107" s="49"/>
      <c r="Y107" s="44"/>
      <c r="Z107" s="44"/>
      <c r="AA107" s="51"/>
      <c r="AB107" s="49"/>
    </row>
    <row r="108" spans="1:28" ht="43.95" customHeight="1">
      <c r="A108" s="53">
        <v>3</v>
      </c>
      <c r="B108" s="126" t="s">
        <v>121</v>
      </c>
      <c r="C108" s="53">
        <v>3</v>
      </c>
      <c r="D108" s="59" t="s">
        <v>82</v>
      </c>
      <c r="E108" s="53" t="s">
        <v>31</v>
      </c>
      <c r="F108" s="107">
        <v>59</v>
      </c>
      <c r="G108" s="59">
        <v>161004121</v>
      </c>
      <c r="H108" s="59" t="s">
        <v>122</v>
      </c>
      <c r="I108" s="108">
        <v>4009.28</v>
      </c>
      <c r="J108" s="108">
        <v>4009.28</v>
      </c>
      <c r="K108" s="108">
        <v>3977.63</v>
      </c>
      <c r="L108" s="108">
        <v>3977.63</v>
      </c>
      <c r="M108" s="50"/>
      <c r="N108" s="49">
        <v>11.34</v>
      </c>
      <c r="O108" s="49">
        <v>6.66</v>
      </c>
      <c r="P108" s="49">
        <v>40.61</v>
      </c>
      <c r="Q108" s="51">
        <v>3775</v>
      </c>
      <c r="R108" s="49" t="s">
        <v>37</v>
      </c>
      <c r="S108" s="51">
        <f>((100-N108)/(100-O108))*Q108</f>
        <v>3585.7242339832869</v>
      </c>
      <c r="T108" s="49">
        <f>N108-O108</f>
        <v>4.68</v>
      </c>
      <c r="U108" s="52"/>
      <c r="V108" s="49">
        <v>11.29</v>
      </c>
      <c r="W108" s="49">
        <v>6.32</v>
      </c>
      <c r="X108" s="49">
        <v>37.36</v>
      </c>
      <c r="Y108" s="44">
        <v>4130</v>
      </c>
      <c r="Z108" s="44" t="s">
        <v>34</v>
      </c>
      <c r="AA108" s="51">
        <f>((100-V108)/(100-W108))*Y108</f>
        <v>3910.8913321947057</v>
      </c>
      <c r="AB108" s="49">
        <f>V108-W108</f>
        <v>4.9699999999999989</v>
      </c>
    </row>
    <row r="109" spans="1:28" ht="43.95" customHeight="1">
      <c r="A109" s="53">
        <v>5</v>
      </c>
      <c r="B109" s="126" t="s">
        <v>136</v>
      </c>
      <c r="C109" s="53">
        <v>5</v>
      </c>
      <c r="D109" s="59" t="s">
        <v>82</v>
      </c>
      <c r="E109" s="53" t="s">
        <v>31</v>
      </c>
      <c r="F109" s="115">
        <v>58</v>
      </c>
      <c r="G109" s="59">
        <v>161004123</v>
      </c>
      <c r="H109" s="59" t="s">
        <v>121</v>
      </c>
      <c r="I109" s="108">
        <v>4036.5</v>
      </c>
      <c r="J109" s="108">
        <v>4036.5</v>
      </c>
      <c r="K109" s="108">
        <v>4005.42</v>
      </c>
      <c r="L109" s="108">
        <v>4005.42</v>
      </c>
      <c r="M109" s="50"/>
      <c r="N109" s="49">
        <v>10.25</v>
      </c>
      <c r="O109" s="49">
        <v>6.84</v>
      </c>
      <c r="P109" s="49">
        <v>39.21</v>
      </c>
      <c r="Q109" s="51">
        <v>3870</v>
      </c>
      <c r="R109" s="49" t="s">
        <v>37</v>
      </c>
      <c r="S109" s="51">
        <f>((100-N109)/(100-O109))*Q109</f>
        <v>3728.3437097466726</v>
      </c>
      <c r="T109" s="49">
        <f>N109-O109</f>
        <v>3.41</v>
      </c>
      <c r="U109" s="52"/>
      <c r="V109" s="49">
        <v>11.74</v>
      </c>
      <c r="W109" s="49">
        <v>7.35</v>
      </c>
      <c r="X109" s="49">
        <v>35.520000000000003</v>
      </c>
      <c r="Y109" s="44">
        <v>4159</v>
      </c>
      <c r="Z109" s="44" t="s">
        <v>34</v>
      </c>
      <c r="AA109" s="51">
        <f>((100-V109)/(100-W109))*Y109</f>
        <v>3961.9356718834324</v>
      </c>
      <c r="AB109" s="49">
        <f>V109-W109</f>
        <v>4.3900000000000006</v>
      </c>
    </row>
    <row r="110" spans="1:28" ht="43.95" customHeight="1">
      <c r="A110" s="53">
        <v>6</v>
      </c>
      <c r="B110" s="126" t="s">
        <v>138</v>
      </c>
      <c r="C110" s="53">
        <v>6</v>
      </c>
      <c r="D110" s="59" t="s">
        <v>82</v>
      </c>
      <c r="E110" s="53" t="s">
        <v>31</v>
      </c>
      <c r="F110" s="115">
        <v>59</v>
      </c>
      <c r="G110" s="59">
        <v>161004124</v>
      </c>
      <c r="H110" s="59" t="s">
        <v>136</v>
      </c>
      <c r="I110" s="139">
        <v>4170.29</v>
      </c>
      <c r="J110" s="139">
        <v>4170.29</v>
      </c>
      <c r="K110" s="127">
        <v>4137.78</v>
      </c>
      <c r="L110" s="127">
        <v>4137.78</v>
      </c>
      <c r="M110" s="50"/>
      <c r="N110" s="49">
        <v>10.93</v>
      </c>
      <c r="O110" s="49">
        <v>7.02</v>
      </c>
      <c r="P110" s="49">
        <v>38.82</v>
      </c>
      <c r="Q110" s="51">
        <v>3887</v>
      </c>
      <c r="R110" s="49" t="s">
        <v>37</v>
      </c>
      <c r="S110" s="51">
        <f>((100-N110)/(100-O110))*Q110</f>
        <v>3723.5436653043662</v>
      </c>
      <c r="T110" s="49">
        <f>N110-O110</f>
        <v>3.91</v>
      </c>
      <c r="U110" s="52"/>
      <c r="V110" s="49">
        <v>12.28</v>
      </c>
      <c r="W110" s="49">
        <v>7.3</v>
      </c>
      <c r="X110" s="49">
        <v>35.090000000000003</v>
      </c>
      <c r="Y110" s="44">
        <v>4197</v>
      </c>
      <c r="Z110" s="44" t="s">
        <v>34</v>
      </c>
      <c r="AA110" s="51">
        <f>((100-V110)/(100-W110))*Y110</f>
        <v>3971.5300970873786</v>
      </c>
      <c r="AB110" s="49">
        <f>V110-W110</f>
        <v>4.9799999999999995</v>
      </c>
    </row>
    <row r="111" spans="1:28" ht="43.95" customHeight="1">
      <c r="A111" s="53">
        <v>9</v>
      </c>
      <c r="B111" s="126" t="s">
        <v>124</v>
      </c>
      <c r="C111" s="53">
        <v>9</v>
      </c>
      <c r="D111" s="59" t="s">
        <v>82</v>
      </c>
      <c r="E111" s="53" t="s">
        <v>31</v>
      </c>
      <c r="F111" s="115">
        <v>55</v>
      </c>
      <c r="G111" s="59">
        <v>161004125</v>
      </c>
      <c r="H111" s="59" t="s">
        <v>138</v>
      </c>
      <c r="I111" s="127">
        <v>3717.31</v>
      </c>
      <c r="J111" s="134"/>
      <c r="K111" s="127">
        <v>3688.3</v>
      </c>
      <c r="L111" s="127">
        <v>3688.3</v>
      </c>
      <c r="M111" s="50"/>
      <c r="N111" s="49"/>
      <c r="O111" s="49"/>
      <c r="P111" s="49"/>
      <c r="Q111" s="51">
        <v>3858.5828474682917</v>
      </c>
      <c r="R111" s="49" t="s">
        <v>37</v>
      </c>
      <c r="S111" s="51">
        <v>3625.7192533583748</v>
      </c>
      <c r="T111" s="49">
        <f>N111-O111</f>
        <v>0</v>
      </c>
      <c r="U111" s="52"/>
      <c r="V111" s="49"/>
      <c r="W111" s="49"/>
      <c r="X111" s="49"/>
      <c r="Y111" s="51">
        <v>4450</v>
      </c>
      <c r="Z111" s="49"/>
      <c r="AA111" s="51">
        <v>4150</v>
      </c>
      <c r="AB111" s="49">
        <f>V111-W111</f>
        <v>0</v>
      </c>
    </row>
    <row r="112" spans="1:28" ht="43.95" customHeight="1">
      <c r="A112" s="53">
        <v>12</v>
      </c>
      <c r="B112" s="126" t="s">
        <v>125</v>
      </c>
      <c r="C112" s="53">
        <v>12</v>
      </c>
      <c r="D112" s="59" t="s">
        <v>82</v>
      </c>
      <c r="E112" s="53" t="s">
        <v>31</v>
      </c>
      <c r="F112" s="115">
        <v>59</v>
      </c>
      <c r="G112" s="59">
        <v>161004127</v>
      </c>
      <c r="H112" s="59" t="s">
        <v>123</v>
      </c>
      <c r="I112" s="139">
        <v>4054.86</v>
      </c>
      <c r="J112" s="134"/>
      <c r="K112" s="127">
        <v>4023.67</v>
      </c>
      <c r="L112" s="127">
        <v>4023.67</v>
      </c>
      <c r="M112" s="50"/>
      <c r="N112" s="49"/>
      <c r="O112" s="49"/>
      <c r="P112" s="49"/>
      <c r="Q112" s="51">
        <v>3858.5828474682917</v>
      </c>
      <c r="R112" s="49" t="s">
        <v>37</v>
      </c>
      <c r="S112" s="51">
        <v>3625.7192533583748</v>
      </c>
      <c r="T112" s="49">
        <f>N112-O112</f>
        <v>0</v>
      </c>
      <c r="U112" s="52"/>
      <c r="V112" s="49"/>
      <c r="W112" s="49"/>
      <c r="X112" s="49"/>
      <c r="Y112" s="44">
        <v>4450</v>
      </c>
      <c r="Z112" s="44"/>
      <c r="AA112" s="51">
        <v>4150</v>
      </c>
      <c r="AB112" s="49">
        <f>V112-W112</f>
        <v>0</v>
      </c>
    </row>
    <row r="113" spans="1:28" ht="43.95" customHeight="1">
      <c r="A113" s="53">
        <v>14</v>
      </c>
      <c r="B113" s="126" t="s">
        <v>133</v>
      </c>
      <c r="C113" s="53">
        <v>14</v>
      </c>
      <c r="D113" s="59" t="s">
        <v>82</v>
      </c>
      <c r="E113" s="53" t="s">
        <v>31</v>
      </c>
      <c r="F113" s="107">
        <v>58</v>
      </c>
      <c r="G113" s="59">
        <v>161004128</v>
      </c>
      <c r="H113" s="59" t="s">
        <v>125</v>
      </c>
      <c r="I113" s="139">
        <v>4022.32</v>
      </c>
      <c r="J113" s="134"/>
      <c r="K113" s="127">
        <v>3990.52</v>
      </c>
      <c r="L113" s="127">
        <v>3990.52</v>
      </c>
      <c r="M113" s="50"/>
      <c r="N113" s="49"/>
      <c r="O113" s="49"/>
      <c r="P113" s="49"/>
      <c r="Q113" s="51">
        <v>3858.5828474682917</v>
      </c>
      <c r="R113" s="49" t="s">
        <v>37</v>
      </c>
      <c r="S113" s="51">
        <v>3625.7192533583748</v>
      </c>
      <c r="T113" s="49"/>
      <c r="U113" s="52"/>
      <c r="V113" s="49"/>
      <c r="W113" s="49"/>
      <c r="X113" s="49"/>
      <c r="Y113" s="44">
        <v>4450</v>
      </c>
      <c r="Z113" s="44"/>
      <c r="AA113" s="51">
        <v>4150</v>
      </c>
      <c r="AB113" s="49"/>
    </row>
    <row r="114" spans="1:28" ht="43.95" customHeight="1">
      <c r="A114" s="53"/>
      <c r="B114" s="126"/>
      <c r="C114" s="53"/>
      <c r="D114" s="62" t="s">
        <v>82</v>
      </c>
      <c r="E114" s="63" t="s">
        <v>31</v>
      </c>
      <c r="F114" s="141"/>
      <c r="G114" s="59"/>
      <c r="H114" s="59"/>
      <c r="I114" s="140">
        <f>SUM(I108:I113)</f>
        <v>24010.559999999998</v>
      </c>
      <c r="J114" s="129">
        <f>SUM(J108:J113)</f>
        <v>12216.07</v>
      </c>
      <c r="K114" s="129">
        <f>SUM(K108:K113)</f>
        <v>23823.320000000003</v>
      </c>
      <c r="L114" s="127"/>
      <c r="M114" s="50"/>
      <c r="N114" s="49"/>
      <c r="O114" s="49"/>
      <c r="P114" s="49"/>
      <c r="Q114" s="58">
        <f>SUMPRODUCT(Q108:Q113,$K108:$K113)/$K114</f>
        <v>3851.4827780791761</v>
      </c>
      <c r="R114" s="56" t="str">
        <f>IF(Q114&gt;5200,"G7",IF(Q114&gt;4900,"G8",IF(Q114&gt;4600,"G9",IF(Q114&gt;4300,"G10",IF(Q114&gt;4000,"G11",IF(Q114&gt;3700,"G12",IF(Q114&gt;3400,"G13",IF(Q114&gt;3100,"G14",IF(Q114&gt;2800,"G15",IF(Q114&gt;2500,"G16",IF(Q114&gt;2200,"G17")))))))))))</f>
        <v>G12</v>
      </c>
      <c r="S114" s="58">
        <f>SUMPRODUCT(S108:S113,$K108:$K113)/$K114</f>
        <v>3653.2865511343257</v>
      </c>
      <c r="T114" s="49"/>
      <c r="U114" s="52"/>
      <c r="V114" s="49"/>
      <c r="W114" s="49"/>
      <c r="X114" s="49"/>
      <c r="Y114" s="56">
        <f>SUMPRODUCT(Y108:Y113,$I108:$I113)/$I114</f>
        <v>4303.7029344588382</v>
      </c>
      <c r="Z114" s="44"/>
      <c r="AA114" s="56">
        <f>SUMPRODUCT(AA108:AA113,$I108:$I113)/$I114</f>
        <v>4047.4598463543371</v>
      </c>
      <c r="AB114" s="49"/>
    </row>
    <row r="115" spans="1:28" ht="43.95" customHeight="1">
      <c r="A115" s="53"/>
      <c r="B115" s="126"/>
      <c r="C115" s="53"/>
      <c r="D115" s="59"/>
      <c r="E115" s="53"/>
      <c r="F115" s="141"/>
      <c r="G115" s="59"/>
      <c r="H115" s="59"/>
      <c r="I115" s="139"/>
      <c r="J115" s="134"/>
      <c r="K115" s="127"/>
      <c r="L115" s="127"/>
      <c r="M115" s="50"/>
      <c r="N115" s="49"/>
      <c r="O115" s="49"/>
      <c r="P115" s="49"/>
      <c r="Q115" s="51"/>
      <c r="R115" s="49"/>
      <c r="S115" s="51"/>
      <c r="T115" s="49"/>
      <c r="U115" s="52"/>
      <c r="V115" s="49"/>
      <c r="W115" s="49"/>
      <c r="X115" s="49"/>
      <c r="Y115" s="44"/>
      <c r="Z115" s="44"/>
      <c r="AA115" s="51"/>
      <c r="AB115" s="49"/>
    </row>
    <row r="116" spans="1:28" ht="43.95" customHeight="1">
      <c r="A116" s="53"/>
      <c r="B116" s="126"/>
      <c r="C116" s="114"/>
      <c r="D116" s="59"/>
      <c r="E116" s="114"/>
      <c r="F116" s="141"/>
      <c r="G116" s="59"/>
      <c r="H116" s="59"/>
      <c r="I116" s="108">
        <f>I114+I105+I91+I77+I72+I67+I63+I49+I41+I22+I16+I12+I7</f>
        <v>248863.52000000002</v>
      </c>
      <c r="J116" s="128"/>
      <c r="K116" s="108">
        <f>K114+K105+K91+K77+K72+K67+K63+K49+K41+K22+K16+K12+K7</f>
        <v>246922.30000000005</v>
      </c>
      <c r="L116" s="108"/>
      <c r="M116" s="50"/>
      <c r="N116" s="49"/>
      <c r="O116" s="49"/>
      <c r="P116" s="49"/>
      <c r="Q116" s="51"/>
      <c r="R116" s="49"/>
      <c r="S116" s="51"/>
      <c r="T116" s="49"/>
      <c r="U116" s="52"/>
      <c r="V116" s="49"/>
      <c r="W116" s="49"/>
      <c r="X116" s="49"/>
      <c r="Y116" s="44"/>
      <c r="Z116" s="44"/>
      <c r="AA116" s="51"/>
      <c r="AB116" s="49"/>
    </row>
    <row r="117" spans="1:28" ht="43.95" customHeight="1">
      <c r="A117" s="53"/>
      <c r="B117" s="126"/>
      <c r="C117" s="114"/>
      <c r="D117" s="59"/>
      <c r="E117" s="114"/>
      <c r="F117" s="141"/>
      <c r="G117" s="59"/>
      <c r="H117" s="59"/>
      <c r="I117" s="108"/>
      <c r="J117" s="128"/>
      <c r="K117" s="108"/>
      <c r="L117" s="108"/>
      <c r="M117" s="50"/>
      <c r="N117" s="49"/>
      <c r="O117" s="49"/>
      <c r="P117" s="49"/>
      <c r="Q117" s="51"/>
      <c r="R117" s="49"/>
      <c r="S117" s="51"/>
      <c r="T117" s="49"/>
      <c r="U117" s="52"/>
      <c r="V117" s="49"/>
      <c r="W117" s="49"/>
      <c r="X117" s="49"/>
      <c r="Y117" s="44"/>
      <c r="Z117" s="44"/>
      <c r="AA117" s="51"/>
      <c r="AB117" s="49"/>
    </row>
    <row r="118" spans="1:28" ht="43.95" customHeight="1">
      <c r="A118" s="19" t="s">
        <v>4</v>
      </c>
      <c r="B118" s="20" t="s">
        <v>5</v>
      </c>
      <c r="C118" s="20" t="s">
        <v>6</v>
      </c>
      <c r="D118" s="20" t="s">
        <v>7</v>
      </c>
      <c r="E118" s="21" t="s">
        <v>8</v>
      </c>
      <c r="F118" s="20" t="s">
        <v>9</v>
      </c>
      <c r="G118" s="20" t="s">
        <v>10</v>
      </c>
      <c r="H118" s="20" t="s">
        <v>11</v>
      </c>
      <c r="I118" s="22" t="s">
        <v>12</v>
      </c>
      <c r="J118" s="23"/>
      <c r="K118" s="24"/>
      <c r="L118" s="20" t="s">
        <v>13</v>
      </c>
      <c r="M118" s="25"/>
      <c r="N118" s="26" t="s">
        <v>14</v>
      </c>
      <c r="O118" s="27" t="s">
        <v>100</v>
      </c>
      <c r="P118" s="27"/>
      <c r="Q118" s="27"/>
      <c r="R118" s="27"/>
      <c r="S118" s="28" t="s">
        <v>16</v>
      </c>
      <c r="T118" s="29" t="s">
        <v>17</v>
      </c>
      <c r="U118" s="30"/>
      <c r="V118" s="26" t="s">
        <v>14</v>
      </c>
      <c r="W118" s="27" t="s">
        <v>101</v>
      </c>
      <c r="X118" s="27"/>
      <c r="Y118" s="27"/>
      <c r="Z118" s="27"/>
      <c r="AA118" s="28" t="s">
        <v>16</v>
      </c>
      <c r="AB118" s="29" t="s">
        <v>17</v>
      </c>
    </row>
    <row r="119" spans="1:28" ht="43.95" customHeight="1">
      <c r="A119" s="33"/>
      <c r="B119" s="34"/>
      <c r="C119" s="34"/>
      <c r="D119" s="34"/>
      <c r="E119" s="35"/>
      <c r="F119" s="34"/>
      <c r="G119" s="34"/>
      <c r="H119" s="34"/>
      <c r="I119" s="36" t="s">
        <v>23</v>
      </c>
      <c r="J119" s="37" t="s">
        <v>24</v>
      </c>
      <c r="K119" s="38" t="s">
        <v>13</v>
      </c>
      <c r="L119" s="34"/>
      <c r="M119" s="39"/>
      <c r="N119" s="26"/>
      <c r="O119" s="36" t="s">
        <v>25</v>
      </c>
      <c r="P119" s="36" t="s">
        <v>26</v>
      </c>
      <c r="Q119" s="40" t="s">
        <v>27</v>
      </c>
      <c r="R119" s="41" t="s">
        <v>28</v>
      </c>
      <c r="S119" s="42"/>
      <c r="T119" s="29"/>
      <c r="U119" s="30"/>
      <c r="V119" s="26"/>
      <c r="W119" s="36" t="s">
        <v>25</v>
      </c>
      <c r="X119" s="36" t="s">
        <v>26</v>
      </c>
      <c r="Y119" s="43" t="s">
        <v>27</v>
      </c>
      <c r="Z119" s="41" t="s">
        <v>28</v>
      </c>
      <c r="AA119" s="42"/>
      <c r="AB119" s="29"/>
    </row>
    <row r="120" spans="1:28" ht="43.95" customHeight="1">
      <c r="A120" s="53"/>
      <c r="B120" s="126"/>
      <c r="C120" s="114">
        <v>1</v>
      </c>
      <c r="D120" s="80" t="s">
        <v>103</v>
      </c>
      <c r="E120" s="80" t="s">
        <v>31</v>
      </c>
      <c r="F120" s="107"/>
      <c r="G120" s="59"/>
      <c r="H120" s="59"/>
      <c r="I120" s="134">
        <v>4037.47</v>
      </c>
      <c r="J120" s="128"/>
      <c r="K120" s="134">
        <v>4005.6</v>
      </c>
      <c r="L120" s="108"/>
      <c r="M120" s="50"/>
      <c r="N120" s="49"/>
      <c r="O120" s="49"/>
      <c r="P120" s="49"/>
      <c r="Q120" s="51">
        <v>2893</v>
      </c>
      <c r="R120" s="44" t="s">
        <v>42</v>
      </c>
      <c r="S120" s="51">
        <v>2748</v>
      </c>
      <c r="T120" s="49"/>
      <c r="U120" s="52"/>
      <c r="V120" s="49"/>
      <c r="W120" s="49"/>
      <c r="X120" s="49"/>
      <c r="Y120" s="44">
        <v>4450</v>
      </c>
      <c r="Z120" s="44" t="s">
        <v>31</v>
      </c>
      <c r="AA120" s="51">
        <v>4150</v>
      </c>
      <c r="AB120" s="49"/>
    </row>
    <row r="121" spans="1:28" ht="43.95" customHeight="1">
      <c r="A121" s="53"/>
      <c r="B121" s="126"/>
      <c r="C121" s="53">
        <v>2</v>
      </c>
      <c r="D121" s="80" t="s">
        <v>110</v>
      </c>
      <c r="E121" s="43" t="s">
        <v>37</v>
      </c>
      <c r="F121" s="133"/>
      <c r="G121" s="116"/>
      <c r="H121" s="59"/>
      <c r="I121" s="142">
        <v>3875.89</v>
      </c>
      <c r="J121" s="132"/>
      <c r="K121" s="142">
        <v>3845.29</v>
      </c>
      <c r="L121" s="75"/>
      <c r="M121" s="50"/>
      <c r="N121" s="49"/>
      <c r="O121" s="49"/>
      <c r="P121" s="49"/>
      <c r="Q121" s="51">
        <v>3761</v>
      </c>
      <c r="R121" s="49" t="s">
        <v>37</v>
      </c>
      <c r="S121" s="51">
        <v>3354.6207627118642</v>
      </c>
      <c r="T121" s="49"/>
      <c r="U121" s="52"/>
      <c r="V121" s="49"/>
      <c r="W121" s="49"/>
      <c r="X121" s="49"/>
      <c r="Y121" s="44">
        <v>3850</v>
      </c>
      <c r="Z121" s="44" t="s">
        <v>37</v>
      </c>
      <c r="AA121" s="51">
        <v>3550</v>
      </c>
      <c r="AB121" s="49"/>
    </row>
    <row r="122" spans="1:28" ht="43.95" customHeight="1">
      <c r="A122" s="53"/>
      <c r="B122" s="126"/>
      <c r="C122" s="53">
        <v>3</v>
      </c>
      <c r="D122" s="80" t="s">
        <v>113</v>
      </c>
      <c r="E122" s="43" t="s">
        <v>37</v>
      </c>
      <c r="F122" s="133"/>
      <c r="G122" s="116"/>
      <c r="H122" s="59"/>
      <c r="I122" s="142">
        <v>3795.96</v>
      </c>
      <c r="J122" s="134"/>
      <c r="K122" s="142">
        <v>3766.4</v>
      </c>
      <c r="L122" s="131"/>
      <c r="M122" s="50"/>
      <c r="N122" s="49"/>
      <c r="O122" s="49"/>
      <c r="P122" s="49"/>
      <c r="Q122" s="51">
        <v>3761</v>
      </c>
      <c r="R122" s="49" t="s">
        <v>37</v>
      </c>
      <c r="S122" s="51">
        <v>3354.6207627118642</v>
      </c>
      <c r="T122" s="49"/>
      <c r="U122" s="52"/>
      <c r="V122" s="49"/>
      <c r="W122" s="49"/>
      <c r="X122" s="49"/>
      <c r="Y122" s="44">
        <v>3850</v>
      </c>
      <c r="Z122" s="44" t="s">
        <v>37</v>
      </c>
      <c r="AA122" s="51">
        <v>3550</v>
      </c>
      <c r="AB122" s="49"/>
    </row>
    <row r="123" spans="1:28" ht="43.95" customHeight="1">
      <c r="A123" s="53"/>
      <c r="B123" s="126"/>
      <c r="C123" s="114">
        <v>4</v>
      </c>
      <c r="D123" s="80" t="s">
        <v>56</v>
      </c>
      <c r="E123" s="80" t="s">
        <v>34</v>
      </c>
      <c r="F123" s="107"/>
      <c r="G123" s="59"/>
      <c r="H123" s="59"/>
      <c r="I123" s="134">
        <v>12052.07</v>
      </c>
      <c r="J123" s="128"/>
      <c r="K123" s="134">
        <v>11957.7</v>
      </c>
      <c r="L123" s="108"/>
      <c r="M123" s="50"/>
      <c r="N123" s="49"/>
      <c r="O123" s="49"/>
      <c r="P123" s="49"/>
      <c r="Q123" s="51">
        <v>3660.696926481186</v>
      </c>
      <c r="R123" s="49" t="s">
        <v>33</v>
      </c>
      <c r="S123" s="51">
        <v>3502.8341763074768</v>
      </c>
      <c r="T123" s="49"/>
      <c r="U123" s="52"/>
      <c r="V123" s="49"/>
      <c r="W123" s="49"/>
      <c r="X123" s="49"/>
      <c r="Y123" s="44">
        <v>4150</v>
      </c>
      <c r="Z123" s="44" t="s">
        <v>34</v>
      </c>
      <c r="AA123" s="51">
        <v>3850</v>
      </c>
      <c r="AB123" s="49"/>
    </row>
    <row r="124" spans="1:28" ht="43.95" customHeight="1">
      <c r="A124" s="53"/>
      <c r="B124" s="126"/>
      <c r="C124" s="53">
        <v>5</v>
      </c>
      <c r="D124" s="80" t="s">
        <v>72</v>
      </c>
      <c r="E124" s="80" t="s">
        <v>34</v>
      </c>
      <c r="F124" s="107"/>
      <c r="G124" s="59"/>
      <c r="H124" s="59"/>
      <c r="I124" s="134">
        <v>47982.6</v>
      </c>
      <c r="J124" s="128"/>
      <c r="K124" s="134">
        <v>47608.1</v>
      </c>
      <c r="L124" s="108"/>
      <c r="M124" s="50"/>
      <c r="N124" s="49"/>
      <c r="O124" s="49"/>
      <c r="P124" s="49"/>
      <c r="Q124" s="51">
        <v>3586.6711238181724</v>
      </c>
      <c r="R124" s="44" t="s">
        <v>33</v>
      </c>
      <c r="S124" s="51">
        <v>3393.2325892302015</v>
      </c>
      <c r="T124" s="49"/>
      <c r="U124" s="52"/>
      <c r="V124" s="49"/>
      <c r="W124" s="49"/>
      <c r="X124" s="49"/>
      <c r="Y124" s="44">
        <v>4150</v>
      </c>
      <c r="Z124" s="44" t="s">
        <v>34</v>
      </c>
      <c r="AA124" s="51">
        <v>3850</v>
      </c>
      <c r="AB124" s="49"/>
    </row>
    <row r="125" spans="1:28" ht="43.95" customHeight="1">
      <c r="A125" s="53"/>
      <c r="B125" s="126"/>
      <c r="C125" s="53">
        <v>6</v>
      </c>
      <c r="D125" s="80" t="s">
        <v>80</v>
      </c>
      <c r="E125" s="43" t="s">
        <v>34</v>
      </c>
      <c r="F125" s="107"/>
      <c r="G125" s="59"/>
      <c r="H125" s="59"/>
      <c r="I125" s="134">
        <v>14555.06</v>
      </c>
      <c r="J125" s="128"/>
      <c r="K125" s="134">
        <v>14441.54</v>
      </c>
      <c r="L125" s="127"/>
      <c r="M125" s="50"/>
      <c r="N125" s="49"/>
      <c r="O125" s="49"/>
      <c r="P125" s="49"/>
      <c r="Q125" s="51">
        <v>3736.3476887489273</v>
      </c>
      <c r="R125" s="49" t="s">
        <v>37</v>
      </c>
      <c r="S125" s="51">
        <v>3499.0550591429724</v>
      </c>
      <c r="T125" s="49"/>
      <c r="U125" s="52"/>
      <c r="V125" s="49"/>
      <c r="W125" s="49"/>
      <c r="X125" s="49"/>
      <c r="Y125" s="44">
        <v>4150</v>
      </c>
      <c r="Z125" s="44" t="s">
        <v>34</v>
      </c>
      <c r="AA125" s="51">
        <v>3850</v>
      </c>
      <c r="AB125" s="49"/>
    </row>
    <row r="126" spans="1:28" ht="43.95" customHeight="1">
      <c r="A126" s="53"/>
      <c r="B126" s="126"/>
      <c r="C126" s="114">
        <v>7</v>
      </c>
      <c r="D126" s="80" t="s">
        <v>93</v>
      </c>
      <c r="E126" s="80" t="s">
        <v>31</v>
      </c>
      <c r="F126" s="107"/>
      <c r="G126" s="59"/>
      <c r="H126" s="59"/>
      <c r="I126" s="108">
        <v>39143.06</v>
      </c>
      <c r="J126" s="128"/>
      <c r="K126" s="108">
        <v>38840.83</v>
      </c>
      <c r="L126" s="108"/>
      <c r="M126" s="50"/>
      <c r="N126" s="49"/>
      <c r="O126" s="49"/>
      <c r="P126" s="49"/>
      <c r="Q126" s="51">
        <v>3997.4094583763749</v>
      </c>
      <c r="R126" s="44" t="s">
        <v>37</v>
      </c>
      <c r="S126" s="51">
        <v>3866.249359538961</v>
      </c>
      <c r="T126" s="49"/>
      <c r="U126" s="52"/>
      <c r="V126" s="49"/>
      <c r="W126" s="49"/>
      <c r="X126" s="49"/>
      <c r="Y126" s="44">
        <v>4450</v>
      </c>
      <c r="Z126" s="44" t="s">
        <v>31</v>
      </c>
      <c r="AA126" s="51">
        <v>4150</v>
      </c>
      <c r="AB126" s="49"/>
    </row>
    <row r="127" spans="1:28" ht="43.95" customHeight="1">
      <c r="A127" s="53"/>
      <c r="B127" s="126"/>
      <c r="C127" s="53">
        <v>8</v>
      </c>
      <c r="D127" s="80" t="s">
        <v>139</v>
      </c>
      <c r="E127" s="43" t="s">
        <v>31</v>
      </c>
      <c r="F127" s="115"/>
      <c r="G127" s="59"/>
      <c r="H127" s="59"/>
      <c r="I127" s="143">
        <v>3969.75</v>
      </c>
      <c r="J127" s="143"/>
      <c r="K127" s="134">
        <v>3939.24</v>
      </c>
      <c r="L127" s="127"/>
      <c r="M127" s="50"/>
      <c r="N127" s="49"/>
      <c r="O127" s="49"/>
      <c r="P127" s="49"/>
      <c r="Q127" s="51">
        <v>2908.9066019157599</v>
      </c>
      <c r="R127" s="49" t="s">
        <v>42</v>
      </c>
      <c r="S127" s="51">
        <v>2782.4524277195451</v>
      </c>
      <c r="T127" s="49"/>
      <c r="U127" s="52"/>
      <c r="V127" s="49"/>
      <c r="W127" s="49"/>
      <c r="X127" s="49"/>
      <c r="Y127" s="51">
        <v>4677</v>
      </c>
      <c r="Z127" s="49" t="s">
        <v>68</v>
      </c>
      <c r="AA127" s="51">
        <v>4474</v>
      </c>
      <c r="AB127" s="49"/>
    </row>
    <row r="128" spans="1:28" ht="43.95" customHeight="1">
      <c r="A128" s="53"/>
      <c r="B128" s="126"/>
      <c r="C128" s="53">
        <v>9</v>
      </c>
      <c r="D128" s="80" t="s">
        <v>140</v>
      </c>
      <c r="E128" s="43" t="s">
        <v>31</v>
      </c>
      <c r="F128" s="115"/>
      <c r="G128" s="59"/>
      <c r="H128" s="59"/>
      <c r="I128" s="134">
        <v>7693.54</v>
      </c>
      <c r="J128" s="134"/>
      <c r="K128" s="134">
        <v>7632.7199999999993</v>
      </c>
      <c r="L128" s="127"/>
      <c r="M128" s="50"/>
      <c r="N128" s="49"/>
      <c r="O128" s="49"/>
      <c r="P128" s="49"/>
      <c r="Q128" s="51">
        <v>3442</v>
      </c>
      <c r="R128" s="49" t="s">
        <v>33</v>
      </c>
      <c r="S128" s="51">
        <v>3252.7606394469649</v>
      </c>
      <c r="T128" s="49"/>
      <c r="U128" s="52"/>
      <c r="V128" s="49"/>
      <c r="W128" s="49"/>
      <c r="X128" s="49"/>
      <c r="Y128" s="44">
        <v>4278.0606976762328</v>
      </c>
      <c r="Z128" s="44" t="s">
        <v>34</v>
      </c>
      <c r="AA128" s="44">
        <v>4052.7319658341639</v>
      </c>
      <c r="AB128" s="49"/>
    </row>
    <row r="129" spans="1:28" ht="43.95" customHeight="1">
      <c r="A129" s="53"/>
      <c r="B129" s="126"/>
      <c r="C129" s="114">
        <v>10</v>
      </c>
      <c r="D129" s="80" t="s">
        <v>141</v>
      </c>
      <c r="E129" s="80" t="s">
        <v>37</v>
      </c>
      <c r="F129" s="107"/>
      <c r="G129" s="59"/>
      <c r="H129" s="59"/>
      <c r="I129" s="142">
        <v>7517.4400000000005</v>
      </c>
      <c r="J129" s="132"/>
      <c r="K129" s="142">
        <v>7458.5</v>
      </c>
      <c r="L129" s="108"/>
      <c r="M129" s="50"/>
      <c r="N129" s="49"/>
      <c r="O129" s="49"/>
      <c r="P129" s="49"/>
      <c r="Q129" s="51">
        <v>3775.9358556705561</v>
      </c>
      <c r="R129" s="49" t="s">
        <v>37</v>
      </c>
      <c r="S129" s="51">
        <v>3312.4521098733749</v>
      </c>
      <c r="T129" s="49"/>
      <c r="U129" s="52"/>
      <c r="V129" s="49"/>
      <c r="W129" s="49"/>
      <c r="X129" s="49"/>
      <c r="Y129" s="44">
        <v>3850</v>
      </c>
      <c r="Z129" s="44" t="s">
        <v>37</v>
      </c>
      <c r="AA129" s="51">
        <v>3550</v>
      </c>
      <c r="AB129" s="49"/>
    </row>
    <row r="130" spans="1:28" ht="43.95" customHeight="1">
      <c r="A130" s="53"/>
      <c r="B130" s="126"/>
      <c r="C130" s="53">
        <v>11</v>
      </c>
      <c r="D130" s="80" t="s">
        <v>81</v>
      </c>
      <c r="E130" s="80" t="s">
        <v>68</v>
      </c>
      <c r="F130" s="107"/>
      <c r="G130" s="59"/>
      <c r="H130" s="59"/>
      <c r="I130" s="108">
        <v>37594.160000000003</v>
      </c>
      <c r="J130" s="128"/>
      <c r="K130" s="108">
        <v>37300.549999999996</v>
      </c>
      <c r="L130" s="108"/>
      <c r="M130" s="50"/>
      <c r="N130" s="49"/>
      <c r="O130" s="49"/>
      <c r="P130" s="49"/>
      <c r="Q130" s="51">
        <v>4544.7437044679727</v>
      </c>
      <c r="R130" s="49" t="s">
        <v>31</v>
      </c>
      <c r="S130" s="51">
        <v>4279.9973330113835</v>
      </c>
      <c r="T130" s="49"/>
      <c r="U130" s="52"/>
      <c r="V130" s="49"/>
      <c r="W130" s="49"/>
      <c r="X130" s="49"/>
      <c r="Y130" s="44">
        <v>4750</v>
      </c>
      <c r="Z130" s="44" t="s">
        <v>68</v>
      </c>
      <c r="AA130" s="51">
        <v>4450</v>
      </c>
      <c r="AB130" s="49"/>
    </row>
    <row r="131" spans="1:28" ht="43.95" customHeight="1">
      <c r="A131" s="53"/>
      <c r="B131" s="126"/>
      <c r="C131" s="53">
        <v>12</v>
      </c>
      <c r="D131" s="80" t="s">
        <v>97</v>
      </c>
      <c r="E131" s="80" t="s">
        <v>31</v>
      </c>
      <c r="F131" s="107"/>
      <c r="G131" s="59"/>
      <c r="H131" s="59"/>
      <c r="I131" s="134">
        <v>42635.960000000006</v>
      </c>
      <c r="J131" s="128"/>
      <c r="K131" s="134">
        <v>42302.51</v>
      </c>
      <c r="L131" s="108"/>
      <c r="M131" s="50"/>
      <c r="N131" s="49"/>
      <c r="O131" s="49"/>
      <c r="P131" s="49"/>
      <c r="Q131" s="51">
        <v>3868.9875563325022</v>
      </c>
      <c r="R131" s="49" t="s">
        <v>37</v>
      </c>
      <c r="S131" s="51">
        <v>3661.8190724701194</v>
      </c>
      <c r="T131" s="49"/>
      <c r="U131" s="52"/>
      <c r="V131" s="49"/>
      <c r="W131" s="49"/>
      <c r="X131" s="49"/>
      <c r="Y131" s="44">
        <v>4450</v>
      </c>
      <c r="Z131" s="44" t="s">
        <v>31</v>
      </c>
      <c r="AA131" s="51">
        <v>4150</v>
      </c>
      <c r="AB131" s="49"/>
    </row>
    <row r="132" spans="1:28" ht="43.95" customHeight="1">
      <c r="A132" s="53"/>
      <c r="B132" s="126"/>
      <c r="C132" s="114">
        <v>13</v>
      </c>
      <c r="D132" s="80" t="s">
        <v>82</v>
      </c>
      <c r="E132" s="43" t="s">
        <v>31</v>
      </c>
      <c r="F132" s="141"/>
      <c r="G132" s="59"/>
      <c r="H132" s="59"/>
      <c r="I132" s="143">
        <v>24010.559999999998</v>
      </c>
      <c r="J132" s="134"/>
      <c r="K132" s="134">
        <v>23823.320000000003</v>
      </c>
      <c r="L132" s="127"/>
      <c r="M132" s="50"/>
      <c r="N132" s="49"/>
      <c r="O132" s="49"/>
      <c r="P132" s="49"/>
      <c r="Q132" s="51">
        <v>3851.4827780791761</v>
      </c>
      <c r="R132" s="44" t="s">
        <v>37</v>
      </c>
      <c r="S132" s="51">
        <v>3653.2865511343257</v>
      </c>
      <c r="T132" s="49"/>
      <c r="U132" s="52"/>
      <c r="V132" s="49"/>
      <c r="W132" s="49"/>
      <c r="X132" s="49"/>
      <c r="Y132" s="44">
        <v>4303.7029344588382</v>
      </c>
      <c r="Z132" s="44" t="s">
        <v>31</v>
      </c>
      <c r="AA132" s="44">
        <v>4047.4598463543371</v>
      </c>
      <c r="AB132" s="49"/>
    </row>
    <row r="133" spans="1:28" ht="46.95" customHeight="1">
      <c r="A133" s="53"/>
      <c r="B133" s="144"/>
      <c r="C133" s="53">
        <v>14</v>
      </c>
      <c r="D133" s="145" t="s">
        <v>83</v>
      </c>
      <c r="E133" s="146"/>
      <c r="F133" s="114"/>
      <c r="G133" s="114"/>
      <c r="H133" s="114"/>
      <c r="I133" s="138">
        <f>SUM(I120:I132)</f>
        <v>248863.52000000002</v>
      </c>
      <c r="J133" s="130"/>
      <c r="K133" s="138">
        <f>SUM(K120:K132)</f>
        <v>246922.30000000002</v>
      </c>
      <c r="L133" s="108"/>
      <c r="M133" s="50"/>
      <c r="N133" s="49"/>
      <c r="O133" s="49"/>
      <c r="P133" s="49"/>
      <c r="Q133" s="58">
        <f>SUMPRODUCT(Q120:Q132,$K120:$K132)/$K133</f>
        <v>3866.8161936278689</v>
      </c>
      <c r="R133" s="56" t="str">
        <f>IF(Q133&gt;5200,"G7",IF(Q133&gt;4900,"G8",IF(Q133&gt;4600,"G9",IF(Q133&gt;4300,"G10",IF(Q133&gt;4000,"G11",IF(Q133&gt;3700,"G12",IF(Q133&gt;3400,"G13",IF(Q133&gt;3100,"G14",IF(Q133&gt;2800,"G15",IF(Q133&gt;2500,"G16",IF(Q133&gt;2200,"G17")))))))))))</f>
        <v>G12</v>
      </c>
      <c r="S133" s="58">
        <f>SUMPRODUCT(S120:S132,$K120:$K132)/$K133</f>
        <v>3656.0119788546072</v>
      </c>
      <c r="T133" s="49"/>
      <c r="U133" s="52"/>
      <c r="V133" s="49"/>
      <c r="W133" s="49"/>
      <c r="X133" s="49"/>
      <c r="Y133" s="56">
        <f>SUMPRODUCT(Y120:Y132,$I120:$I132)/$I133</f>
        <v>4352.9724882136206</v>
      </c>
      <c r="Z133" s="56" t="str">
        <f>IF(Y133&gt;5200,"G7",IF(Y133&gt;4900,"G8",IF(Y133&gt;4600,"G9",IF(Y133&gt;4300,"G10",IF(Y133&gt;4000,"G11",IF(Y133&gt;3700,"G12",IF(Y133&gt;3400,"G13",IF(Y133&gt;3100,"G14",IF(Y133&gt;2800,"G15",IF(Y133&gt;2500,"G16",IF(Y133&gt;2200,"G17")))))))))))</f>
        <v>G10</v>
      </c>
      <c r="AA133" s="56">
        <f>SUMPRODUCT(AA120:AA132,$I120:$I132)/$I133</f>
        <v>4061.0499279962978</v>
      </c>
      <c r="AB133" s="49"/>
    </row>
    <row r="134" spans="1:28" ht="22.5" customHeight="1">
      <c r="I134" s="147"/>
      <c r="J134" s="148"/>
      <c r="K134" s="149"/>
      <c r="L134" s="148"/>
    </row>
    <row r="135" spans="1:28" ht="15" customHeight="1"/>
    <row r="136" spans="1:28" ht="15" customHeight="1"/>
    <row r="137" spans="1:28" ht="15" customHeight="1"/>
  </sheetData>
  <mergeCells count="40">
    <mergeCell ref="AB118:AB119"/>
    <mergeCell ref="D133:E133"/>
    <mergeCell ref="O118:R118"/>
    <mergeCell ref="S118:S119"/>
    <mergeCell ref="T118:T119"/>
    <mergeCell ref="V118:V119"/>
    <mergeCell ref="W118:Z118"/>
    <mergeCell ref="AA118:AA119"/>
    <mergeCell ref="F118:F119"/>
    <mergeCell ref="G118:G119"/>
    <mergeCell ref="H118:H119"/>
    <mergeCell ref="I118:K118"/>
    <mergeCell ref="L118:L119"/>
    <mergeCell ref="N118:N119"/>
    <mergeCell ref="T4:T5"/>
    <mergeCell ref="V4:V5"/>
    <mergeCell ref="W4:Z4"/>
    <mergeCell ref="AA4:AA5"/>
    <mergeCell ref="AB4:AB5"/>
    <mergeCell ref="A118:A119"/>
    <mergeCell ref="B118:B119"/>
    <mergeCell ref="C118:C119"/>
    <mergeCell ref="D118:D119"/>
    <mergeCell ref="E118:E119"/>
    <mergeCell ref="H4:H5"/>
    <mergeCell ref="I4:K4"/>
    <mergeCell ref="L4:L5"/>
    <mergeCell ref="N4:N5"/>
    <mergeCell ref="O4:R4"/>
    <mergeCell ref="S4:S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0CC85-1ADF-4038-B6A1-13B08DDBA6CD}">
  <dimension ref="A1:AK159"/>
  <sheetViews>
    <sheetView zoomScale="40" zoomScaleNormal="40" workbookViewId="0">
      <selection activeCell="R8" sqref="R8"/>
    </sheetView>
  </sheetViews>
  <sheetFormatPr defaultRowHeight="14.4"/>
  <cols>
    <col min="1" max="1" width="7.88671875" customWidth="1"/>
    <col min="2" max="2" width="32.5546875" customWidth="1"/>
    <col min="3" max="3" width="9.6640625" customWidth="1"/>
    <col min="4" max="4" width="44.109375" customWidth="1"/>
    <col min="5" max="5" width="10.6640625" customWidth="1"/>
    <col min="6" max="6" width="8.88671875" customWidth="1"/>
    <col min="7" max="7" width="46.109375" hidden="1" customWidth="1"/>
    <col min="8" max="8" width="20.6640625" hidden="1" customWidth="1"/>
    <col min="9" max="9" width="21.5546875" hidden="1" customWidth="1"/>
    <col min="10" max="11" width="21.5546875" customWidth="1"/>
    <col min="12" max="12" width="20.109375" customWidth="1"/>
    <col min="13" max="13" width="3.6640625" style="77" customWidth="1"/>
    <col min="14" max="20" width="12.33203125" customWidth="1"/>
    <col min="21" max="21" width="3.6640625" style="77" customWidth="1"/>
    <col min="22" max="28" width="12.6640625" customWidth="1"/>
    <col min="29" max="32" width="14.33203125" hidden="1" customWidth="1"/>
    <col min="33" max="33" width="3.44140625" style="77" customWidth="1"/>
    <col min="34" max="34" width="13.44140625" customWidth="1"/>
    <col min="35" max="37" width="20.5546875" customWidth="1"/>
  </cols>
  <sheetData>
    <row r="1" spans="1:33" ht="35.4" customHeight="1">
      <c r="A1" s="150" t="s">
        <v>143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"/>
      <c r="N1" s="4" t="s">
        <v>1</v>
      </c>
      <c r="O1" s="4"/>
      <c r="P1" s="4"/>
      <c r="Q1" s="4"/>
      <c r="R1" s="4"/>
      <c r="S1" s="4"/>
      <c r="T1" s="5"/>
      <c r="U1" s="6"/>
      <c r="V1" s="7"/>
      <c r="W1" s="7"/>
      <c r="X1" s="8"/>
      <c r="Y1" s="8"/>
      <c r="Z1" s="9"/>
      <c r="AA1" s="10"/>
      <c r="AB1" s="5"/>
      <c r="AC1" s="11"/>
      <c r="AD1" s="10"/>
      <c r="AE1" s="10"/>
      <c r="AF1" s="10"/>
      <c r="AG1" s="12"/>
    </row>
    <row r="2" spans="1:33" ht="35.4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2"/>
      <c r="N2" s="10"/>
      <c r="O2" s="10"/>
      <c r="P2" s="10"/>
      <c r="Q2" s="10"/>
      <c r="R2" s="10"/>
      <c r="S2" s="10"/>
      <c r="T2" s="15"/>
      <c r="U2" s="16"/>
      <c r="V2" s="17"/>
      <c r="W2" s="17"/>
      <c r="X2" s="11"/>
      <c r="Y2" s="11"/>
      <c r="Z2" s="18"/>
      <c r="AA2" s="10"/>
      <c r="AB2" s="15"/>
      <c r="AC2" s="11"/>
      <c r="AD2" s="10"/>
      <c r="AE2" s="10"/>
      <c r="AF2" s="10"/>
      <c r="AG2" s="12"/>
    </row>
    <row r="3" spans="1:33" ht="35.4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  <c r="N3" s="10"/>
      <c r="O3" s="10"/>
      <c r="P3" s="10"/>
      <c r="Q3" s="10"/>
      <c r="R3" s="10"/>
      <c r="S3" s="10"/>
      <c r="T3" s="15"/>
      <c r="U3" s="16"/>
      <c r="V3" s="17"/>
      <c r="W3" s="17"/>
      <c r="X3" s="11"/>
      <c r="Y3" s="11"/>
      <c r="Z3" s="18"/>
      <c r="AA3" s="10"/>
      <c r="AB3" s="15"/>
      <c r="AC3" s="11"/>
      <c r="AD3" s="10"/>
      <c r="AE3" s="10"/>
      <c r="AF3" s="10"/>
      <c r="AG3" s="12"/>
    </row>
    <row r="4" spans="1:33" ht="70.2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20" t="s">
        <v>10</v>
      </c>
      <c r="H4" s="20" t="s">
        <v>11</v>
      </c>
      <c r="I4" s="22" t="s">
        <v>12</v>
      </c>
      <c r="J4" s="23"/>
      <c r="K4" s="24"/>
      <c r="L4" s="20" t="s">
        <v>13</v>
      </c>
      <c r="M4" s="25"/>
      <c r="N4" s="26" t="s">
        <v>14</v>
      </c>
      <c r="O4" s="27" t="s">
        <v>144</v>
      </c>
      <c r="P4" s="27"/>
      <c r="Q4" s="27"/>
      <c r="R4" s="27"/>
      <c r="S4" s="28" t="s">
        <v>16</v>
      </c>
      <c r="T4" s="29" t="s">
        <v>17</v>
      </c>
      <c r="U4" s="30"/>
      <c r="V4" s="26" t="s">
        <v>14</v>
      </c>
      <c r="W4" s="27" t="s">
        <v>145</v>
      </c>
      <c r="X4" s="27"/>
      <c r="Y4" s="27"/>
      <c r="Z4" s="27"/>
      <c r="AA4" s="28" t="s">
        <v>16</v>
      </c>
      <c r="AB4" s="29" t="s">
        <v>17</v>
      </c>
      <c r="AC4" s="31" t="s">
        <v>19</v>
      </c>
      <c r="AD4" s="32" t="s">
        <v>20</v>
      </c>
      <c r="AE4" s="32" t="s">
        <v>21</v>
      </c>
      <c r="AF4" s="32" t="s">
        <v>22</v>
      </c>
      <c r="AG4" s="30"/>
    </row>
    <row r="5" spans="1:33" ht="87.6" customHeight="1">
      <c r="A5" s="152"/>
      <c r="B5" s="153"/>
      <c r="C5" s="153"/>
      <c r="D5" s="153"/>
      <c r="E5" s="35"/>
      <c r="F5" s="153"/>
      <c r="G5" s="153"/>
      <c r="H5" s="153"/>
      <c r="I5" s="36" t="s">
        <v>23</v>
      </c>
      <c r="J5" s="154" t="s">
        <v>24</v>
      </c>
      <c r="K5" s="38" t="s">
        <v>13</v>
      </c>
      <c r="L5" s="153"/>
      <c r="M5" s="39"/>
      <c r="N5" s="26"/>
      <c r="O5" s="36" t="s">
        <v>25</v>
      </c>
      <c r="P5" s="36" t="s">
        <v>26</v>
      </c>
      <c r="Q5" s="40" t="s">
        <v>27</v>
      </c>
      <c r="R5" s="41" t="s">
        <v>28</v>
      </c>
      <c r="S5" s="42"/>
      <c r="T5" s="29"/>
      <c r="U5" s="30"/>
      <c r="V5" s="26"/>
      <c r="W5" s="36" t="s">
        <v>25</v>
      </c>
      <c r="X5" s="36" t="s">
        <v>26</v>
      </c>
      <c r="Y5" s="43" t="s">
        <v>27</v>
      </c>
      <c r="Z5" s="41" t="s">
        <v>28</v>
      </c>
      <c r="AA5" s="42"/>
      <c r="AB5" s="29"/>
      <c r="AC5" s="31"/>
      <c r="AD5" s="32"/>
      <c r="AE5" s="32"/>
      <c r="AF5" s="32"/>
      <c r="AG5" s="30"/>
    </row>
    <row r="6" spans="1:33" ht="43.95" customHeight="1">
      <c r="A6" s="155">
        <v>58</v>
      </c>
      <c r="B6" s="156" t="s">
        <v>146</v>
      </c>
      <c r="C6" s="157">
        <v>50</v>
      </c>
      <c r="D6" s="158" t="s">
        <v>147</v>
      </c>
      <c r="E6" s="44" t="s">
        <v>37</v>
      </c>
      <c r="F6" s="158">
        <v>58</v>
      </c>
      <c r="G6" s="159">
        <v>161002000</v>
      </c>
      <c r="H6" s="160" t="s">
        <v>148</v>
      </c>
      <c r="I6" s="161">
        <v>3874.82</v>
      </c>
      <c r="J6" s="162">
        <v>3874.82</v>
      </c>
      <c r="K6" s="163">
        <v>3778.32</v>
      </c>
      <c r="L6" s="161">
        <v>3778.32</v>
      </c>
      <c r="M6" s="50"/>
      <c r="N6" s="49"/>
      <c r="O6" s="49"/>
      <c r="P6" s="49"/>
      <c r="Q6" s="51">
        <v>3250</v>
      </c>
      <c r="R6" s="49" t="s">
        <v>47</v>
      </c>
      <c r="S6" s="51">
        <v>2950</v>
      </c>
      <c r="T6" s="49"/>
      <c r="U6" s="52"/>
      <c r="V6" s="49"/>
      <c r="W6" s="49"/>
      <c r="X6" s="49"/>
      <c r="Y6" s="44"/>
      <c r="Z6" s="44"/>
      <c r="AA6" s="51"/>
      <c r="AB6" s="49"/>
      <c r="AC6" s="51">
        <f>Y6-Q6</f>
        <v>-3250</v>
      </c>
      <c r="AD6" s="53"/>
      <c r="AE6" s="54">
        <f>Y6-Q6</f>
        <v>-3250</v>
      </c>
      <c r="AF6" s="53"/>
      <c r="AG6" s="52"/>
    </row>
    <row r="7" spans="1:33" ht="43.95" customHeight="1">
      <c r="A7" s="155"/>
      <c r="B7" s="156"/>
      <c r="C7" s="157"/>
      <c r="D7" s="164" t="s">
        <v>147</v>
      </c>
      <c r="E7" s="165" t="s">
        <v>149</v>
      </c>
      <c r="F7" s="158"/>
      <c r="G7" s="159"/>
      <c r="H7" s="160"/>
      <c r="I7" s="161"/>
      <c r="J7" s="166">
        <v>3874.82</v>
      </c>
      <c r="K7" s="167">
        <v>3778.32</v>
      </c>
      <c r="L7" s="161"/>
      <c r="M7" s="50"/>
      <c r="N7" s="49"/>
      <c r="O7" s="49"/>
      <c r="P7" s="49"/>
      <c r="Q7" s="58">
        <v>3250</v>
      </c>
      <c r="R7" s="57" t="s">
        <v>47</v>
      </c>
      <c r="S7" s="58">
        <v>2950</v>
      </c>
      <c r="T7" s="49"/>
      <c r="U7" s="52"/>
      <c r="V7" s="49"/>
      <c r="W7" s="49"/>
      <c r="X7" s="49"/>
      <c r="Y7" s="56">
        <v>3550</v>
      </c>
      <c r="Z7" s="56" t="s">
        <v>33</v>
      </c>
      <c r="AA7" s="58">
        <v>3250</v>
      </c>
      <c r="AB7" s="49"/>
      <c r="AC7" s="51"/>
      <c r="AD7" s="53"/>
      <c r="AE7" s="54"/>
      <c r="AF7" s="53"/>
      <c r="AG7" s="52"/>
    </row>
    <row r="8" spans="1:33" ht="43.95" customHeight="1">
      <c r="A8" s="155"/>
      <c r="B8" s="156"/>
      <c r="C8" s="157"/>
      <c r="D8" s="158"/>
      <c r="E8" s="44"/>
      <c r="F8" s="158"/>
      <c r="G8" s="159"/>
      <c r="H8" s="160"/>
      <c r="I8" s="161"/>
      <c r="J8" s="162"/>
      <c r="K8" s="163"/>
      <c r="L8" s="161"/>
      <c r="M8" s="50"/>
      <c r="N8" s="49"/>
      <c r="O8" s="49"/>
      <c r="P8" s="49"/>
      <c r="Q8" s="51"/>
      <c r="R8" s="49"/>
      <c r="S8" s="51"/>
      <c r="T8" s="49"/>
      <c r="U8" s="52"/>
      <c r="V8" s="49"/>
      <c r="W8" s="49"/>
      <c r="X8" s="49"/>
      <c r="Y8" s="44"/>
      <c r="Z8" s="44"/>
      <c r="AA8" s="51"/>
      <c r="AB8" s="49"/>
      <c r="AC8" s="51"/>
      <c r="AD8" s="53"/>
      <c r="AE8" s="54"/>
      <c r="AF8" s="53"/>
      <c r="AG8" s="52"/>
    </row>
    <row r="9" spans="1:33" ht="43.95" customHeight="1">
      <c r="A9" s="155">
        <v>21</v>
      </c>
      <c r="B9" s="156" t="s">
        <v>150</v>
      </c>
      <c r="C9" s="157">
        <v>17</v>
      </c>
      <c r="D9" s="158" t="s">
        <v>103</v>
      </c>
      <c r="E9" s="44" t="s">
        <v>34</v>
      </c>
      <c r="F9" s="158">
        <v>58</v>
      </c>
      <c r="G9" s="159">
        <v>151000049</v>
      </c>
      <c r="H9" s="160" t="s">
        <v>151</v>
      </c>
      <c r="I9" s="168">
        <v>3990.68</v>
      </c>
      <c r="J9" s="162">
        <v>3990.68</v>
      </c>
      <c r="K9" s="169">
        <v>3959.18</v>
      </c>
      <c r="L9" s="168">
        <v>3959.18</v>
      </c>
      <c r="M9" s="50"/>
      <c r="N9" s="49"/>
      <c r="O9" s="49"/>
      <c r="P9" s="49"/>
      <c r="Q9" s="51">
        <v>2796</v>
      </c>
      <c r="R9" s="49" t="s">
        <v>50</v>
      </c>
      <c r="S9" s="51">
        <v>2509</v>
      </c>
      <c r="T9" s="49"/>
      <c r="U9" s="52"/>
      <c r="V9" s="49"/>
      <c r="W9" s="49"/>
      <c r="X9" s="49"/>
      <c r="Y9" s="44">
        <v>4150</v>
      </c>
      <c r="Z9" s="44" t="s">
        <v>34</v>
      </c>
      <c r="AA9" s="51">
        <v>3850</v>
      </c>
      <c r="AB9" s="49"/>
      <c r="AC9" s="51"/>
      <c r="AD9" s="53"/>
      <c r="AE9" s="54"/>
      <c r="AF9" s="53"/>
      <c r="AG9" s="52"/>
    </row>
    <row r="10" spans="1:33" ht="43.95" customHeight="1">
      <c r="A10" s="155">
        <v>23</v>
      </c>
      <c r="B10" s="156" t="s">
        <v>152</v>
      </c>
      <c r="C10" s="157">
        <v>19</v>
      </c>
      <c r="D10" s="158" t="s">
        <v>103</v>
      </c>
      <c r="E10" s="44" t="s">
        <v>34</v>
      </c>
      <c r="F10" s="158">
        <v>59</v>
      </c>
      <c r="G10" s="159">
        <v>161002311</v>
      </c>
      <c r="H10" s="160" t="s">
        <v>152</v>
      </c>
      <c r="I10" s="168">
        <v>3972.22</v>
      </c>
      <c r="J10" s="162">
        <v>3972.22</v>
      </c>
      <c r="K10" s="169">
        <v>3941.6</v>
      </c>
      <c r="L10" s="168">
        <v>3941.6</v>
      </c>
      <c r="M10" s="50"/>
      <c r="N10" s="49"/>
      <c r="O10" s="49"/>
      <c r="P10" s="49"/>
      <c r="Q10" s="51">
        <v>2796</v>
      </c>
      <c r="R10" s="49" t="s">
        <v>50</v>
      </c>
      <c r="S10" s="51">
        <v>2509</v>
      </c>
      <c r="T10" s="49"/>
      <c r="U10" s="52"/>
      <c r="V10" s="49"/>
      <c r="W10" s="49"/>
      <c r="X10" s="49"/>
      <c r="Y10" s="44">
        <v>4150</v>
      </c>
      <c r="Z10" s="44" t="s">
        <v>34</v>
      </c>
      <c r="AA10" s="51">
        <v>3850</v>
      </c>
      <c r="AB10" s="49"/>
      <c r="AC10" s="51"/>
      <c r="AD10" s="53"/>
      <c r="AE10" s="54">
        <f>Y10-Q10</f>
        <v>1354</v>
      </c>
      <c r="AF10" s="53"/>
      <c r="AG10" s="52"/>
    </row>
    <row r="11" spans="1:33" ht="43.95" customHeight="1">
      <c r="A11" s="155">
        <v>26</v>
      </c>
      <c r="B11" s="170" t="s">
        <v>153</v>
      </c>
      <c r="C11" s="157">
        <v>22</v>
      </c>
      <c r="D11" s="158" t="s">
        <v>103</v>
      </c>
      <c r="E11" s="44" t="s">
        <v>34</v>
      </c>
      <c r="F11" s="158">
        <v>59</v>
      </c>
      <c r="G11" s="159">
        <v>161002312</v>
      </c>
      <c r="H11" s="160" t="s">
        <v>153</v>
      </c>
      <c r="I11" s="168">
        <v>4067.58</v>
      </c>
      <c r="J11" s="162">
        <v>4067.58</v>
      </c>
      <c r="K11" s="169">
        <v>4015</v>
      </c>
      <c r="L11" s="168">
        <v>4015</v>
      </c>
      <c r="M11" s="50"/>
      <c r="N11" s="49"/>
      <c r="O11" s="49"/>
      <c r="P11" s="49"/>
      <c r="Q11" s="51">
        <v>2796</v>
      </c>
      <c r="R11" s="49" t="s">
        <v>50</v>
      </c>
      <c r="S11" s="51">
        <v>2509</v>
      </c>
      <c r="T11" s="49"/>
      <c r="U11" s="52"/>
      <c r="V11" s="49"/>
      <c r="W11" s="49"/>
      <c r="X11" s="49"/>
      <c r="Y11" s="44">
        <v>4150</v>
      </c>
      <c r="Z11" s="44" t="s">
        <v>34</v>
      </c>
      <c r="AA11" s="51">
        <v>3850</v>
      </c>
      <c r="AB11" s="49"/>
      <c r="AC11" s="51"/>
      <c r="AD11" s="53"/>
      <c r="AE11" s="54"/>
      <c r="AF11" s="53"/>
      <c r="AG11" s="52"/>
    </row>
    <row r="12" spans="1:33" ht="43.95" customHeight="1">
      <c r="A12" s="155">
        <v>29</v>
      </c>
      <c r="B12" s="170" t="s">
        <v>154</v>
      </c>
      <c r="C12" s="157">
        <v>25</v>
      </c>
      <c r="D12" s="158" t="s">
        <v>103</v>
      </c>
      <c r="E12" s="44" t="s">
        <v>34</v>
      </c>
      <c r="F12" s="171">
        <v>57</v>
      </c>
      <c r="G12" s="159">
        <v>151000051</v>
      </c>
      <c r="H12" s="160" t="s">
        <v>155</v>
      </c>
      <c r="I12" s="168">
        <v>3977.3</v>
      </c>
      <c r="J12" s="162">
        <v>3977.3</v>
      </c>
      <c r="K12" s="169">
        <v>3945.9</v>
      </c>
      <c r="L12" s="168">
        <v>3945.9</v>
      </c>
      <c r="M12" s="50"/>
      <c r="N12" s="49"/>
      <c r="O12" s="49"/>
      <c r="P12" s="49"/>
      <c r="Q12" s="51">
        <v>2796</v>
      </c>
      <c r="R12" s="49" t="s">
        <v>50</v>
      </c>
      <c r="S12" s="51">
        <v>2509</v>
      </c>
      <c r="T12" s="49"/>
      <c r="U12" s="52"/>
      <c r="V12" s="49"/>
      <c r="W12" s="49"/>
      <c r="X12" s="49"/>
      <c r="Y12" s="44">
        <v>4150</v>
      </c>
      <c r="Z12" s="44" t="s">
        <v>34</v>
      </c>
      <c r="AA12" s="51">
        <v>3850</v>
      </c>
      <c r="AB12" s="49"/>
      <c r="AC12" s="51"/>
      <c r="AD12" s="53"/>
      <c r="AE12" s="54">
        <f>Y12-Q12</f>
        <v>1354</v>
      </c>
      <c r="AF12" s="53"/>
      <c r="AG12" s="52"/>
    </row>
    <row r="13" spans="1:33" ht="43.95" customHeight="1">
      <c r="A13" s="155"/>
      <c r="B13" s="170"/>
      <c r="C13" s="157"/>
      <c r="D13" s="172" t="s">
        <v>103</v>
      </c>
      <c r="E13" s="56" t="s">
        <v>34</v>
      </c>
      <c r="F13" s="173"/>
      <c r="G13" s="159"/>
      <c r="H13" s="160"/>
      <c r="I13" s="168"/>
      <c r="J13" s="166">
        <f>SUM(J9:J12)</f>
        <v>16007.779999999999</v>
      </c>
      <c r="K13" s="174">
        <f>SUM(K9:K12)</f>
        <v>15861.679999999998</v>
      </c>
      <c r="L13" s="168"/>
      <c r="M13" s="50"/>
      <c r="N13" s="49"/>
      <c r="O13" s="49"/>
      <c r="P13" s="49"/>
      <c r="Q13" s="58">
        <v>2796</v>
      </c>
      <c r="R13" s="57" t="s">
        <v>50</v>
      </c>
      <c r="S13" s="58">
        <v>2509</v>
      </c>
      <c r="T13" s="49"/>
      <c r="U13" s="52"/>
      <c r="V13" s="49"/>
      <c r="W13" s="49"/>
      <c r="X13" s="49"/>
      <c r="Y13" s="56">
        <v>4150</v>
      </c>
      <c r="Z13" s="56" t="s">
        <v>34</v>
      </c>
      <c r="AA13" s="58">
        <v>3850</v>
      </c>
      <c r="AB13" s="49"/>
      <c r="AC13" s="51"/>
      <c r="AD13" s="53"/>
      <c r="AE13" s="54"/>
      <c r="AF13" s="53"/>
      <c r="AG13" s="52"/>
    </row>
    <row r="14" spans="1:33" ht="43.95" customHeight="1">
      <c r="A14" s="155"/>
      <c r="B14" s="170"/>
      <c r="C14" s="157"/>
      <c r="D14" s="158"/>
      <c r="E14" s="44"/>
      <c r="F14" s="173"/>
      <c r="G14" s="159"/>
      <c r="H14" s="160"/>
      <c r="I14" s="168"/>
      <c r="J14" s="162"/>
      <c r="K14" s="169"/>
      <c r="L14" s="168"/>
      <c r="M14" s="50"/>
      <c r="N14" s="49"/>
      <c r="O14" s="49"/>
      <c r="P14" s="49"/>
      <c r="Q14" s="51"/>
      <c r="R14" s="49"/>
      <c r="S14" s="51"/>
      <c r="T14" s="49"/>
      <c r="U14" s="52"/>
      <c r="V14" s="49"/>
      <c r="W14" s="49"/>
      <c r="X14" s="49"/>
      <c r="Y14" s="44"/>
      <c r="Z14" s="44"/>
      <c r="AA14" s="51"/>
      <c r="AB14" s="49"/>
      <c r="AC14" s="51"/>
      <c r="AD14" s="53"/>
      <c r="AE14" s="54"/>
      <c r="AF14" s="53"/>
      <c r="AG14" s="52"/>
    </row>
    <row r="15" spans="1:33" ht="43.95" customHeight="1">
      <c r="A15" s="155"/>
      <c r="B15" s="170"/>
      <c r="C15" s="157"/>
      <c r="D15" s="158"/>
      <c r="E15" s="44"/>
      <c r="F15" s="173"/>
      <c r="G15" s="159"/>
      <c r="H15" s="160"/>
      <c r="I15" s="168"/>
      <c r="J15" s="162"/>
      <c r="K15" s="169"/>
      <c r="L15" s="168"/>
      <c r="M15" s="50"/>
      <c r="N15" s="49"/>
      <c r="O15" s="49"/>
      <c r="P15" s="49"/>
      <c r="Q15" s="51"/>
      <c r="R15" s="49"/>
      <c r="S15" s="51"/>
      <c r="T15" s="49"/>
      <c r="U15" s="52"/>
      <c r="V15" s="49"/>
      <c r="W15" s="49"/>
      <c r="X15" s="49"/>
      <c r="Y15" s="44"/>
      <c r="Z15" s="44"/>
      <c r="AA15" s="51"/>
      <c r="AB15" s="49"/>
      <c r="AC15" s="51"/>
      <c r="AD15" s="53"/>
      <c r="AE15" s="54"/>
      <c r="AF15" s="53"/>
      <c r="AG15" s="52"/>
    </row>
    <row r="16" spans="1:33" ht="43.95" customHeight="1">
      <c r="A16" s="155">
        <v>18</v>
      </c>
      <c r="B16" s="156" t="s">
        <v>156</v>
      </c>
      <c r="C16" s="157">
        <v>15</v>
      </c>
      <c r="D16" s="172" t="s">
        <v>157</v>
      </c>
      <c r="E16" s="56" t="s">
        <v>34</v>
      </c>
      <c r="F16" s="175">
        <v>58</v>
      </c>
      <c r="G16" s="159">
        <v>161002310</v>
      </c>
      <c r="H16" s="160" t="s">
        <v>158</v>
      </c>
      <c r="I16" s="168">
        <v>3994.24</v>
      </c>
      <c r="J16" s="176">
        <v>2203.52</v>
      </c>
      <c r="K16" s="174">
        <v>2203.52</v>
      </c>
      <c r="L16" s="168">
        <v>3962.65</v>
      </c>
      <c r="M16" s="50"/>
      <c r="N16" s="49"/>
      <c r="O16" s="49"/>
      <c r="P16" s="49"/>
      <c r="Q16" s="58">
        <v>3039</v>
      </c>
      <c r="R16" s="57" t="s">
        <v>42</v>
      </c>
      <c r="S16" s="58">
        <v>2825</v>
      </c>
      <c r="T16" s="49"/>
      <c r="U16" s="52"/>
      <c r="V16" s="49">
        <v>17.53</v>
      </c>
      <c r="W16" s="49">
        <v>7.6</v>
      </c>
      <c r="X16" s="49">
        <v>33.950000000000003</v>
      </c>
      <c r="Y16" s="56">
        <v>4291</v>
      </c>
      <c r="Z16" s="56" t="s">
        <v>34</v>
      </c>
      <c r="AA16" s="58">
        <f>((100-V16)/(100-W16))*Y16</f>
        <v>3829.8568181818182</v>
      </c>
      <c r="AB16" s="49">
        <f>V16-W16</f>
        <v>9.9300000000000015</v>
      </c>
      <c r="AC16" s="51"/>
      <c r="AD16" s="53"/>
      <c r="AE16" s="54"/>
      <c r="AF16" s="53"/>
      <c r="AG16" s="52"/>
    </row>
    <row r="17" spans="1:33" ht="43.95" customHeight="1">
      <c r="A17" s="155"/>
      <c r="B17" s="156"/>
      <c r="C17" s="157"/>
      <c r="D17" s="158"/>
      <c r="E17" s="44"/>
      <c r="F17" s="173"/>
      <c r="G17" s="159"/>
      <c r="H17" s="160"/>
      <c r="I17" s="168"/>
      <c r="J17" s="177"/>
      <c r="K17" s="169"/>
      <c r="L17" s="168"/>
      <c r="M17" s="50"/>
      <c r="N17" s="49"/>
      <c r="O17" s="49"/>
      <c r="P17" s="49"/>
      <c r="Q17" s="51"/>
      <c r="R17" s="49"/>
      <c r="S17" s="51"/>
      <c r="T17" s="49"/>
      <c r="U17" s="52"/>
      <c r="V17" s="49"/>
      <c r="W17" s="49"/>
      <c r="X17" s="49"/>
      <c r="Y17" s="44"/>
      <c r="Z17" s="44"/>
      <c r="AA17" s="51"/>
      <c r="AB17" s="49"/>
      <c r="AC17" s="51"/>
      <c r="AD17" s="53"/>
      <c r="AE17" s="54"/>
      <c r="AF17" s="53"/>
      <c r="AG17" s="52"/>
    </row>
    <row r="18" spans="1:33" ht="43.95" customHeight="1">
      <c r="A18" s="155"/>
      <c r="B18" s="156"/>
      <c r="C18" s="157"/>
      <c r="D18" s="158"/>
      <c r="E18" s="44"/>
      <c r="F18" s="173"/>
      <c r="G18" s="159"/>
      <c r="H18" s="160"/>
      <c r="I18" s="168"/>
      <c r="J18" s="177"/>
      <c r="K18" s="169"/>
      <c r="L18" s="168"/>
      <c r="M18" s="50"/>
      <c r="N18" s="49"/>
      <c r="O18" s="49"/>
      <c r="P18" s="49"/>
      <c r="Q18" s="51"/>
      <c r="R18" s="49"/>
      <c r="S18" s="51"/>
      <c r="T18" s="49"/>
      <c r="U18" s="52"/>
      <c r="V18" s="49"/>
      <c r="W18" s="49"/>
      <c r="X18" s="49"/>
      <c r="Y18" s="44"/>
      <c r="Z18" s="44"/>
      <c r="AA18" s="51"/>
      <c r="AB18" s="49"/>
      <c r="AC18" s="51"/>
      <c r="AD18" s="53"/>
      <c r="AE18" s="54"/>
      <c r="AF18" s="53"/>
      <c r="AG18" s="52"/>
    </row>
    <row r="19" spans="1:33" ht="43.95" customHeight="1">
      <c r="A19" s="155"/>
      <c r="B19" s="156"/>
      <c r="C19" s="157"/>
      <c r="D19" s="158"/>
      <c r="E19" s="44"/>
      <c r="F19" s="173"/>
      <c r="G19" s="159"/>
      <c r="H19" s="160"/>
      <c r="I19" s="168"/>
      <c r="J19" s="177"/>
      <c r="K19" s="169"/>
      <c r="L19" s="168"/>
      <c r="M19" s="50"/>
      <c r="N19" s="49"/>
      <c r="O19" s="49"/>
      <c r="P19" s="49"/>
      <c r="Q19" s="51"/>
      <c r="R19" s="49"/>
      <c r="S19" s="51"/>
      <c r="T19" s="49"/>
      <c r="U19" s="52"/>
      <c r="V19" s="49"/>
      <c r="W19" s="49"/>
      <c r="X19" s="49"/>
      <c r="Y19" s="44"/>
      <c r="Z19" s="44"/>
      <c r="AA19" s="51"/>
      <c r="AB19" s="49"/>
      <c r="AC19" s="51"/>
      <c r="AD19" s="53"/>
      <c r="AE19" s="54"/>
      <c r="AF19" s="53"/>
      <c r="AG19" s="52"/>
    </row>
    <row r="20" spans="1:33" ht="43.95" customHeight="1">
      <c r="A20" s="155">
        <v>19</v>
      </c>
      <c r="B20" s="156" t="s">
        <v>156</v>
      </c>
      <c r="C20" s="157">
        <v>15</v>
      </c>
      <c r="D20" s="158" t="s">
        <v>159</v>
      </c>
      <c r="E20" s="44"/>
      <c r="F20" s="171"/>
      <c r="G20" s="159">
        <v>161002310</v>
      </c>
      <c r="H20" s="160" t="s">
        <v>158</v>
      </c>
      <c r="I20" s="168">
        <v>0</v>
      </c>
      <c r="J20" s="177">
        <v>1790.72</v>
      </c>
      <c r="K20" s="169">
        <v>1759.13</v>
      </c>
      <c r="L20" s="168">
        <v>0</v>
      </c>
      <c r="M20" s="50"/>
      <c r="N20" s="49"/>
      <c r="O20" s="49"/>
      <c r="P20" s="49"/>
      <c r="Q20" s="51">
        <v>2796</v>
      </c>
      <c r="R20" s="49" t="s">
        <v>50</v>
      </c>
      <c r="S20" s="51">
        <v>2509</v>
      </c>
      <c r="T20" s="49"/>
      <c r="U20" s="52"/>
      <c r="V20" s="49">
        <v>18.03</v>
      </c>
      <c r="W20" s="49">
        <v>7.68</v>
      </c>
      <c r="X20" s="49">
        <v>35.9</v>
      </c>
      <c r="Y20" s="44">
        <v>4049</v>
      </c>
      <c r="Z20" s="44" t="s">
        <v>34</v>
      </c>
      <c r="AA20" s="51">
        <f>((100-V20)/(100-W20))*Y20</f>
        <v>3595.0663994800693</v>
      </c>
      <c r="AB20" s="49">
        <f>V20-W20</f>
        <v>10.350000000000001</v>
      </c>
      <c r="AC20" s="51"/>
      <c r="AD20" s="53"/>
      <c r="AE20" s="54"/>
      <c r="AF20" s="53"/>
      <c r="AG20" s="52"/>
    </row>
    <row r="21" spans="1:33" ht="43.95" customHeight="1">
      <c r="A21" s="155">
        <v>6</v>
      </c>
      <c r="B21" s="178" t="s">
        <v>160</v>
      </c>
      <c r="C21" s="159">
        <v>4</v>
      </c>
      <c r="D21" s="179" t="s">
        <v>161</v>
      </c>
      <c r="E21" s="44" t="s">
        <v>31</v>
      </c>
      <c r="F21" s="180"/>
      <c r="G21" s="181">
        <v>161002307</v>
      </c>
      <c r="H21" s="181" t="s">
        <v>162</v>
      </c>
      <c r="I21" s="182">
        <v>0</v>
      </c>
      <c r="J21" s="183">
        <v>2042.09</v>
      </c>
      <c r="K21" s="184">
        <v>2042.09</v>
      </c>
      <c r="L21" s="182">
        <v>0</v>
      </c>
      <c r="M21" s="50"/>
      <c r="N21" s="49"/>
      <c r="O21" s="49"/>
      <c r="P21" s="49"/>
      <c r="Q21" s="51">
        <v>2796</v>
      </c>
      <c r="R21" s="49" t="s">
        <v>50</v>
      </c>
      <c r="S21" s="51">
        <v>2509</v>
      </c>
      <c r="T21" s="49"/>
      <c r="U21" s="52"/>
      <c r="V21" s="49">
        <v>15.45</v>
      </c>
      <c r="W21" s="49">
        <v>7.65</v>
      </c>
      <c r="X21" s="49">
        <v>38.08</v>
      </c>
      <c r="Y21" s="44">
        <v>3913</v>
      </c>
      <c r="Z21" s="44" t="s">
        <v>37</v>
      </c>
      <c r="AA21" s="51">
        <f>((100-V21)/(100-W21))*Y21</f>
        <v>3582.5029778018411</v>
      </c>
      <c r="AB21" s="49">
        <f>V21-W21</f>
        <v>7.7999999999999989</v>
      </c>
      <c r="AC21" s="51"/>
      <c r="AD21" s="53"/>
      <c r="AE21" s="54"/>
      <c r="AF21" s="53"/>
      <c r="AG21" s="52"/>
    </row>
    <row r="22" spans="1:33" ht="43.95" customHeight="1">
      <c r="A22" s="155"/>
      <c r="B22" s="178"/>
      <c r="C22" s="159"/>
      <c r="D22" s="172" t="s">
        <v>161</v>
      </c>
      <c r="E22" s="56" t="s">
        <v>31</v>
      </c>
      <c r="F22" s="185"/>
      <c r="G22" s="181"/>
      <c r="H22" s="181"/>
      <c r="I22" s="182"/>
      <c r="J22" s="186">
        <f>SUM(J20:J21)</f>
        <v>3832.81</v>
      </c>
      <c r="K22" s="187">
        <f>SUM(K20:K21)</f>
        <v>3801.2200000000003</v>
      </c>
      <c r="L22" s="182"/>
      <c r="M22" s="50"/>
      <c r="N22" s="49"/>
      <c r="O22" s="49"/>
      <c r="P22" s="49"/>
      <c r="Q22" s="58">
        <v>2796</v>
      </c>
      <c r="R22" s="57" t="s">
        <v>50</v>
      </c>
      <c r="S22" s="58">
        <v>2509</v>
      </c>
      <c r="T22" s="49"/>
      <c r="U22" s="52"/>
      <c r="V22" s="49"/>
      <c r="W22" s="49"/>
      <c r="X22" s="49"/>
      <c r="Y22" s="56">
        <f>SUMPRODUCT(Y20:Y21,J20:J21)/J22</f>
        <v>3976.5403059374194</v>
      </c>
      <c r="Z22" s="56" t="s">
        <v>37</v>
      </c>
      <c r="AA22" s="56">
        <f>SUMPRODUCT(AA20:AA21,J20:J21)/J22</f>
        <v>3588.3727105743078</v>
      </c>
      <c r="AB22" s="49"/>
      <c r="AC22" s="51"/>
      <c r="AD22" s="53"/>
      <c r="AE22" s="54"/>
      <c r="AF22" s="53"/>
      <c r="AG22" s="52"/>
    </row>
    <row r="23" spans="1:33" ht="43.95" customHeight="1">
      <c r="A23" s="155"/>
      <c r="B23" s="178"/>
      <c r="C23" s="159"/>
      <c r="D23" s="179"/>
      <c r="E23" s="44"/>
      <c r="F23" s="185"/>
      <c r="G23" s="181"/>
      <c r="H23" s="181"/>
      <c r="I23" s="182"/>
      <c r="J23" s="183"/>
      <c r="K23" s="184"/>
      <c r="L23" s="182"/>
      <c r="M23" s="50"/>
      <c r="N23" s="49"/>
      <c r="O23" s="49"/>
      <c r="P23" s="49"/>
      <c r="Q23" s="51"/>
      <c r="R23" s="49"/>
      <c r="S23" s="51"/>
      <c r="T23" s="49"/>
      <c r="U23" s="52"/>
      <c r="V23" s="49"/>
      <c r="W23" s="49"/>
      <c r="X23" s="49"/>
      <c r="Y23" s="44"/>
      <c r="Z23" s="44"/>
      <c r="AA23" s="51"/>
      <c r="AB23" s="49"/>
      <c r="AC23" s="51"/>
      <c r="AD23" s="53"/>
      <c r="AE23" s="54"/>
      <c r="AF23" s="53"/>
      <c r="AG23" s="52"/>
    </row>
    <row r="24" spans="1:33" ht="43.95" customHeight="1">
      <c r="A24" s="155"/>
      <c r="B24" s="178"/>
      <c r="C24" s="159"/>
      <c r="D24" s="179"/>
      <c r="E24" s="44"/>
      <c r="F24" s="185"/>
      <c r="G24" s="181"/>
      <c r="H24" s="181"/>
      <c r="I24" s="182"/>
      <c r="J24" s="183"/>
      <c r="K24" s="184"/>
      <c r="L24" s="182"/>
      <c r="M24" s="50"/>
      <c r="N24" s="49"/>
      <c r="O24" s="49"/>
      <c r="P24" s="49"/>
      <c r="Q24" s="51"/>
      <c r="R24" s="49"/>
      <c r="S24" s="51"/>
      <c r="T24" s="49"/>
      <c r="U24" s="52"/>
      <c r="V24" s="49"/>
      <c r="W24" s="49"/>
      <c r="X24" s="49"/>
      <c r="Y24" s="44"/>
      <c r="Z24" s="44"/>
      <c r="AA24" s="51"/>
      <c r="AB24" s="49"/>
      <c r="AC24" s="51"/>
      <c r="AD24" s="53"/>
      <c r="AE24" s="54"/>
      <c r="AF24" s="53"/>
      <c r="AG24" s="52"/>
    </row>
    <row r="25" spans="1:33" ht="43.95" customHeight="1">
      <c r="A25" s="155">
        <v>3</v>
      </c>
      <c r="B25" s="188" t="s">
        <v>162</v>
      </c>
      <c r="C25" s="159">
        <v>2</v>
      </c>
      <c r="D25" s="179" t="s">
        <v>87</v>
      </c>
      <c r="E25" s="44" t="s">
        <v>31</v>
      </c>
      <c r="F25" s="189">
        <v>59</v>
      </c>
      <c r="G25" s="159">
        <v>161002306</v>
      </c>
      <c r="H25" s="160" t="s">
        <v>163</v>
      </c>
      <c r="I25" s="190">
        <v>3993.31</v>
      </c>
      <c r="J25" s="191">
        <v>3993.31</v>
      </c>
      <c r="K25" s="192">
        <v>3961.75</v>
      </c>
      <c r="L25" s="190">
        <v>3961.75</v>
      </c>
      <c r="M25" s="50"/>
      <c r="N25" s="49">
        <v>18.489999999999998</v>
      </c>
      <c r="O25" s="49">
        <v>5.49</v>
      </c>
      <c r="P25" s="49">
        <v>57.71</v>
      </c>
      <c r="Q25" s="51">
        <v>2486</v>
      </c>
      <c r="R25" s="49" t="s">
        <v>54</v>
      </c>
      <c r="S25" s="51">
        <f>((100-N25)/(100-O25))*Q25</f>
        <v>2144.0467675378268</v>
      </c>
      <c r="T25" s="49">
        <f>N25-O25</f>
        <v>12.999999999999998</v>
      </c>
      <c r="U25" s="52"/>
      <c r="V25" s="49">
        <v>16.3</v>
      </c>
      <c r="W25" s="49">
        <v>7.67</v>
      </c>
      <c r="X25" s="49">
        <v>35.89</v>
      </c>
      <c r="Y25" s="44">
        <v>4098</v>
      </c>
      <c r="Z25" s="44" t="s">
        <v>34</v>
      </c>
      <c r="AA25" s="51">
        <f>((100-V25)/(100-W25))*Y25</f>
        <v>3714.9637171017007</v>
      </c>
      <c r="AB25" s="49">
        <f>V25-W25</f>
        <v>8.6300000000000008</v>
      </c>
      <c r="AC25" s="51"/>
      <c r="AD25" s="53"/>
      <c r="AE25" s="54">
        <f t="shared" ref="AE25:AE38" si="0">Y25-Q25</f>
        <v>1612</v>
      </c>
      <c r="AF25" s="53"/>
      <c r="AG25" s="52"/>
    </row>
    <row r="26" spans="1:33" ht="43.95" customHeight="1">
      <c r="A26" s="155">
        <v>5</v>
      </c>
      <c r="B26" s="178" t="s">
        <v>160</v>
      </c>
      <c r="C26" s="159">
        <v>4</v>
      </c>
      <c r="D26" s="179" t="s">
        <v>87</v>
      </c>
      <c r="E26" s="44" t="s">
        <v>31</v>
      </c>
      <c r="F26" s="179">
        <v>59</v>
      </c>
      <c r="G26" s="181">
        <v>161002307</v>
      </c>
      <c r="H26" s="181" t="s">
        <v>162</v>
      </c>
      <c r="I26" s="182">
        <v>4015.88</v>
      </c>
      <c r="J26" s="183">
        <v>1973.79</v>
      </c>
      <c r="K26" s="184">
        <v>1942.11</v>
      </c>
      <c r="L26" s="182">
        <v>3984.2</v>
      </c>
      <c r="M26" s="50"/>
      <c r="N26" s="49"/>
      <c r="O26" s="49"/>
      <c r="P26" s="49"/>
      <c r="Q26" s="51">
        <v>2431</v>
      </c>
      <c r="R26" s="49" t="s">
        <v>54</v>
      </c>
      <c r="S26" s="51">
        <v>2034</v>
      </c>
      <c r="T26" s="49"/>
      <c r="U26" s="52"/>
      <c r="V26" s="49">
        <v>16.04</v>
      </c>
      <c r="W26" s="49">
        <v>6.89</v>
      </c>
      <c r="X26" s="49">
        <v>40.299999999999997</v>
      </c>
      <c r="Y26" s="44">
        <v>3802</v>
      </c>
      <c r="Z26" s="44" t="s">
        <v>37</v>
      </c>
      <c r="AA26" s="51">
        <f>((100-V26)/(100-W26))*Y26</f>
        <v>3428.3741810761467</v>
      </c>
      <c r="AB26" s="49">
        <f>V26-W26</f>
        <v>9.1499999999999986</v>
      </c>
      <c r="AC26" s="51"/>
      <c r="AD26" s="53"/>
      <c r="AE26" s="54">
        <f t="shared" si="0"/>
        <v>1371</v>
      </c>
      <c r="AF26" s="53"/>
      <c r="AG26" s="52"/>
    </row>
    <row r="27" spans="1:33" ht="43.95" customHeight="1">
      <c r="A27" s="155"/>
      <c r="B27" s="178"/>
      <c r="C27" s="159"/>
      <c r="D27" s="172" t="s">
        <v>87</v>
      </c>
      <c r="E27" s="56" t="s">
        <v>31</v>
      </c>
      <c r="F27" s="179"/>
      <c r="G27" s="181"/>
      <c r="H27" s="181"/>
      <c r="I27" s="182"/>
      <c r="J27" s="186">
        <f>SUM(J25:J26)</f>
        <v>5967.1</v>
      </c>
      <c r="K27" s="187">
        <f>SUM(K25:K26)</f>
        <v>5903.86</v>
      </c>
      <c r="L27" s="182"/>
      <c r="M27" s="50"/>
      <c r="N27" s="49"/>
      <c r="O27" s="49"/>
      <c r="P27" s="49"/>
      <c r="Q27" s="58">
        <f>SUMPRODUCT(Q25:Q26,K25:K26)/K27</f>
        <v>2467.9074215852002</v>
      </c>
      <c r="R27" s="57" t="s">
        <v>54</v>
      </c>
      <c r="S27" s="58">
        <f>SUMPRODUCT(S25:S26,K25:K26)/K27</f>
        <v>2107.8462262474022</v>
      </c>
      <c r="T27" s="49"/>
      <c r="U27" s="52"/>
      <c r="V27" s="49"/>
      <c r="W27" s="49"/>
      <c r="X27" s="49"/>
      <c r="Y27" s="56">
        <f>SUMPRODUCT(Y25:Y26,J25:J26)/J27</f>
        <v>4000.089484003955</v>
      </c>
      <c r="Z27" s="56" t="s">
        <v>37</v>
      </c>
      <c r="AA27" s="56">
        <f>SUMPRODUCT(AA25:AA26,J25:J26)/J27</f>
        <v>3620.1659828066699</v>
      </c>
      <c r="AB27" s="49"/>
      <c r="AC27" s="51"/>
      <c r="AD27" s="53"/>
      <c r="AE27" s="54"/>
      <c r="AF27" s="53"/>
      <c r="AG27" s="52"/>
    </row>
    <row r="28" spans="1:33" ht="43.95" customHeight="1">
      <c r="A28" s="155"/>
      <c r="B28" s="178"/>
      <c r="C28" s="159"/>
      <c r="D28" s="179"/>
      <c r="E28" s="44"/>
      <c r="F28" s="179"/>
      <c r="G28" s="181"/>
      <c r="H28" s="181"/>
      <c r="I28" s="182"/>
      <c r="J28" s="183"/>
      <c r="K28" s="184"/>
      <c r="L28" s="182"/>
      <c r="M28" s="50"/>
      <c r="N28" s="49"/>
      <c r="O28" s="49"/>
      <c r="P28" s="49"/>
      <c r="Q28" s="51"/>
      <c r="R28" s="49"/>
      <c r="S28" s="51"/>
      <c r="T28" s="49"/>
      <c r="U28" s="52"/>
      <c r="V28" s="49"/>
      <c r="W28" s="49"/>
      <c r="X28" s="49"/>
      <c r="Y28" s="44"/>
      <c r="Z28" s="44"/>
      <c r="AA28" s="51"/>
      <c r="AB28" s="49"/>
      <c r="AC28" s="51"/>
      <c r="AD28" s="53"/>
      <c r="AE28" s="54"/>
      <c r="AF28" s="53"/>
      <c r="AG28" s="52"/>
    </row>
    <row r="29" spans="1:33" ht="43.95" customHeight="1">
      <c r="A29" s="155"/>
      <c r="B29" s="178"/>
      <c r="C29" s="159"/>
      <c r="D29" s="179"/>
      <c r="E29" s="44"/>
      <c r="F29" s="179"/>
      <c r="G29" s="181"/>
      <c r="H29" s="181"/>
      <c r="I29" s="182"/>
      <c r="J29" s="183"/>
      <c r="K29" s="184"/>
      <c r="L29" s="182"/>
      <c r="M29" s="50"/>
      <c r="N29" s="49"/>
      <c r="O29" s="49"/>
      <c r="P29" s="49"/>
      <c r="Q29" s="51"/>
      <c r="R29" s="49"/>
      <c r="S29" s="51"/>
      <c r="T29" s="49"/>
      <c r="U29" s="52"/>
      <c r="V29" s="49"/>
      <c r="W29" s="49"/>
      <c r="X29" s="49"/>
      <c r="Y29" s="44"/>
      <c r="Z29" s="44"/>
      <c r="AA29" s="51"/>
      <c r="AB29" s="49"/>
      <c r="AC29" s="51"/>
      <c r="AD29" s="53"/>
      <c r="AE29" s="54"/>
      <c r="AF29" s="53"/>
      <c r="AG29" s="52"/>
    </row>
    <row r="30" spans="1:33" ht="43.95" customHeight="1">
      <c r="A30" s="155">
        <v>9</v>
      </c>
      <c r="B30" s="178" t="s">
        <v>164</v>
      </c>
      <c r="C30" s="159">
        <v>6</v>
      </c>
      <c r="D30" s="179" t="s">
        <v>165</v>
      </c>
      <c r="E30" s="44" t="s">
        <v>34</v>
      </c>
      <c r="F30" s="179">
        <v>58</v>
      </c>
      <c r="G30" s="181">
        <v>141000344</v>
      </c>
      <c r="H30" s="181" t="s">
        <v>162</v>
      </c>
      <c r="I30" s="190">
        <v>3953.6</v>
      </c>
      <c r="J30" s="162">
        <v>3953.6</v>
      </c>
      <c r="K30" s="193">
        <v>3923.16</v>
      </c>
      <c r="L30" s="190">
        <v>3923.16</v>
      </c>
      <c r="M30" s="50"/>
      <c r="N30" s="49">
        <v>18.97</v>
      </c>
      <c r="O30" s="49">
        <v>5.26</v>
      </c>
      <c r="P30" s="49">
        <v>62.08</v>
      </c>
      <c r="Q30" s="51">
        <v>2068</v>
      </c>
      <c r="R30" s="49" t="s">
        <v>166</v>
      </c>
      <c r="S30" s="51">
        <f>((100-N30)/(100-O30))*Q30</f>
        <v>1768.73590880304</v>
      </c>
      <c r="T30" s="49">
        <f>N30-O30</f>
        <v>13.709999999999999</v>
      </c>
      <c r="U30" s="52"/>
      <c r="V30" s="49"/>
      <c r="W30" s="49"/>
      <c r="X30" s="49"/>
      <c r="Y30" s="44">
        <v>4150</v>
      </c>
      <c r="Z30" s="44" t="s">
        <v>34</v>
      </c>
      <c r="AA30" s="51">
        <v>3850</v>
      </c>
      <c r="AB30" s="49"/>
      <c r="AC30" s="51"/>
      <c r="AD30" s="53"/>
      <c r="AE30" s="54">
        <f t="shared" si="0"/>
        <v>2082</v>
      </c>
      <c r="AF30" s="53"/>
      <c r="AG30" s="52"/>
    </row>
    <row r="31" spans="1:33" ht="43.95" customHeight="1">
      <c r="A31" s="155">
        <v>24</v>
      </c>
      <c r="B31" s="156" t="s">
        <v>167</v>
      </c>
      <c r="C31" s="157">
        <v>20</v>
      </c>
      <c r="D31" s="158" t="s">
        <v>56</v>
      </c>
      <c r="E31" s="44" t="s">
        <v>34</v>
      </c>
      <c r="F31" s="158">
        <v>59</v>
      </c>
      <c r="G31" s="159">
        <v>151000263</v>
      </c>
      <c r="H31" s="160" t="s">
        <v>152</v>
      </c>
      <c r="I31" s="168">
        <v>3833.4</v>
      </c>
      <c r="J31" s="162">
        <v>3833.4</v>
      </c>
      <c r="K31" s="169">
        <v>3787.4</v>
      </c>
      <c r="L31" s="168">
        <v>3787.4</v>
      </c>
      <c r="M31" s="50"/>
      <c r="N31" s="49"/>
      <c r="O31" s="49"/>
      <c r="P31" s="49"/>
      <c r="Q31" s="51">
        <v>2434</v>
      </c>
      <c r="R31" s="49" t="s">
        <v>54</v>
      </c>
      <c r="S31" s="51">
        <v>2035</v>
      </c>
      <c r="T31" s="49"/>
      <c r="U31" s="52"/>
      <c r="V31" s="49"/>
      <c r="W31" s="49"/>
      <c r="X31" s="49"/>
      <c r="Y31" s="44">
        <v>4150</v>
      </c>
      <c r="Z31" s="44" t="s">
        <v>34</v>
      </c>
      <c r="AA31" s="51">
        <v>3850</v>
      </c>
      <c r="AB31" s="49"/>
      <c r="AC31" s="51"/>
      <c r="AD31" s="53"/>
      <c r="AE31" s="54"/>
      <c r="AF31" s="53"/>
      <c r="AG31" s="52"/>
    </row>
    <row r="32" spans="1:33" ht="43.95" customHeight="1">
      <c r="A32" s="155">
        <v>50</v>
      </c>
      <c r="B32" s="156" t="s">
        <v>168</v>
      </c>
      <c r="C32" s="157">
        <v>42</v>
      </c>
      <c r="D32" s="158" t="s">
        <v>56</v>
      </c>
      <c r="E32" s="44" t="s">
        <v>34</v>
      </c>
      <c r="F32" s="158">
        <v>59</v>
      </c>
      <c r="G32" s="159">
        <v>151000273</v>
      </c>
      <c r="H32" s="160" t="s">
        <v>169</v>
      </c>
      <c r="I32" s="168">
        <v>4184.07</v>
      </c>
      <c r="J32" s="162">
        <v>4184.07</v>
      </c>
      <c r="K32" s="169">
        <v>4151.04</v>
      </c>
      <c r="L32" s="168">
        <v>4151.04</v>
      </c>
      <c r="M32" s="50"/>
      <c r="N32" s="49"/>
      <c r="O32" s="49"/>
      <c r="P32" s="49"/>
      <c r="Q32" s="51">
        <v>2434</v>
      </c>
      <c r="R32" s="49" t="s">
        <v>54</v>
      </c>
      <c r="S32" s="51">
        <v>2035</v>
      </c>
      <c r="T32" s="49"/>
      <c r="U32" s="52"/>
      <c r="V32" s="49"/>
      <c r="W32" s="49"/>
      <c r="X32" s="49"/>
      <c r="Y32" s="44">
        <v>4150</v>
      </c>
      <c r="Z32" s="44" t="s">
        <v>34</v>
      </c>
      <c r="AA32" s="51">
        <v>3850</v>
      </c>
      <c r="AB32" s="49"/>
      <c r="AC32" s="51"/>
      <c r="AD32" s="53"/>
      <c r="AE32" s="54">
        <f t="shared" si="0"/>
        <v>1716</v>
      </c>
      <c r="AF32" s="53"/>
      <c r="AG32" s="52"/>
    </row>
    <row r="33" spans="1:33" ht="43.95" customHeight="1">
      <c r="A33" s="155">
        <v>63</v>
      </c>
      <c r="B33" s="156" t="s">
        <v>170</v>
      </c>
      <c r="C33" s="157">
        <v>55</v>
      </c>
      <c r="D33" s="158" t="s">
        <v>56</v>
      </c>
      <c r="E33" s="44" t="s">
        <v>34</v>
      </c>
      <c r="F33" s="158">
        <v>59</v>
      </c>
      <c r="G33" s="159">
        <v>161014874</v>
      </c>
      <c r="H33" s="160" t="s">
        <v>170</v>
      </c>
      <c r="I33" s="168">
        <v>4173.79</v>
      </c>
      <c r="J33" s="162">
        <v>4173.79</v>
      </c>
      <c r="K33" s="169">
        <v>4141.6499999999996</v>
      </c>
      <c r="L33" s="168">
        <v>4141.6499999999996</v>
      </c>
      <c r="M33" s="50"/>
      <c r="N33" s="49"/>
      <c r="O33" s="49"/>
      <c r="P33" s="49"/>
      <c r="Q33" s="51">
        <v>2434</v>
      </c>
      <c r="R33" s="49" t="s">
        <v>54</v>
      </c>
      <c r="S33" s="51">
        <v>2035</v>
      </c>
      <c r="T33" s="49"/>
      <c r="U33" s="52"/>
      <c r="V33" s="49"/>
      <c r="W33" s="49"/>
      <c r="X33" s="49"/>
      <c r="Y33" s="44">
        <v>4150</v>
      </c>
      <c r="Z33" s="44" t="s">
        <v>34</v>
      </c>
      <c r="AA33" s="51">
        <v>3850</v>
      </c>
      <c r="AB33" s="49"/>
      <c r="AC33" s="51"/>
      <c r="AD33" s="53"/>
      <c r="AE33" s="54"/>
      <c r="AF33" s="53"/>
      <c r="AG33" s="52"/>
    </row>
    <row r="34" spans="1:33" ht="43.95" customHeight="1">
      <c r="A34" s="155"/>
      <c r="B34" s="156"/>
      <c r="C34" s="157"/>
      <c r="D34" s="172" t="s">
        <v>56</v>
      </c>
      <c r="E34" s="56" t="s">
        <v>34</v>
      </c>
      <c r="F34" s="158"/>
      <c r="G34" s="159"/>
      <c r="H34" s="160"/>
      <c r="I34" s="168"/>
      <c r="J34" s="194">
        <f>SUM(J30:J33)</f>
        <v>16144.86</v>
      </c>
      <c r="K34" s="195">
        <f>SUM(K30:K33)</f>
        <v>16003.249999999998</v>
      </c>
      <c r="L34" s="168"/>
      <c r="M34" s="50"/>
      <c r="N34" s="49"/>
      <c r="O34" s="49"/>
      <c r="P34" s="49"/>
      <c r="Q34" s="58">
        <f>SUMPRODUCT(Q30:Q33,K30:K33)/K34</f>
        <v>2344.2759401996473</v>
      </c>
      <c r="R34" s="57" t="s">
        <v>54</v>
      </c>
      <c r="S34" s="58">
        <f>SUMPRODUCT(S30:S33,K30:K33)/K34</f>
        <v>1969.7259692862224</v>
      </c>
      <c r="T34" s="49"/>
      <c r="U34" s="52"/>
      <c r="V34" s="49"/>
      <c r="W34" s="49"/>
      <c r="X34" s="49"/>
      <c r="Y34" s="56">
        <v>4150</v>
      </c>
      <c r="Z34" s="56" t="s">
        <v>34</v>
      </c>
      <c r="AA34" s="58">
        <v>3850</v>
      </c>
      <c r="AB34" s="49"/>
      <c r="AC34" s="51"/>
      <c r="AD34" s="53"/>
      <c r="AE34" s="54"/>
      <c r="AF34" s="53"/>
      <c r="AG34" s="52"/>
    </row>
    <row r="35" spans="1:33" ht="43.95" customHeight="1">
      <c r="A35" s="155"/>
      <c r="B35" s="156"/>
      <c r="C35" s="157"/>
      <c r="D35" s="158"/>
      <c r="E35" s="44"/>
      <c r="F35" s="158"/>
      <c r="G35" s="159"/>
      <c r="H35" s="160"/>
      <c r="I35" s="168"/>
      <c r="J35" s="162"/>
      <c r="K35" s="169"/>
      <c r="L35" s="168"/>
      <c r="M35" s="50"/>
      <c r="N35" s="49"/>
      <c r="O35" s="49"/>
      <c r="P35" s="49"/>
      <c r="Q35" s="51"/>
      <c r="R35" s="49"/>
      <c r="S35" s="51"/>
      <c r="T35" s="49"/>
      <c r="U35" s="52"/>
      <c r="V35" s="49"/>
      <c r="W35" s="49"/>
      <c r="X35" s="49"/>
      <c r="Y35" s="44"/>
      <c r="Z35" s="44"/>
      <c r="AA35" s="51"/>
      <c r="AB35" s="49"/>
      <c r="AC35" s="51"/>
      <c r="AD35" s="53"/>
      <c r="AE35" s="54"/>
      <c r="AF35" s="53"/>
      <c r="AG35" s="52"/>
    </row>
    <row r="36" spans="1:33" ht="43.95" customHeight="1">
      <c r="A36" s="155"/>
      <c r="B36" s="156"/>
      <c r="C36" s="157"/>
      <c r="D36" s="158"/>
      <c r="E36" s="44"/>
      <c r="F36" s="158"/>
      <c r="G36" s="159"/>
      <c r="H36" s="160"/>
      <c r="I36" s="168"/>
      <c r="J36" s="162"/>
      <c r="K36" s="169"/>
      <c r="L36" s="168"/>
      <c r="M36" s="50"/>
      <c r="N36" s="49"/>
      <c r="O36" s="49"/>
      <c r="P36" s="49"/>
      <c r="Q36" s="51"/>
      <c r="R36" s="49"/>
      <c r="S36" s="51"/>
      <c r="T36" s="49"/>
      <c r="U36" s="52"/>
      <c r="V36" s="49"/>
      <c r="W36" s="49"/>
      <c r="X36" s="49"/>
      <c r="Y36" s="44"/>
      <c r="Z36" s="44"/>
      <c r="AA36" s="51"/>
      <c r="AB36" s="49"/>
      <c r="AC36" s="51"/>
      <c r="AD36" s="53"/>
      <c r="AE36" s="54"/>
      <c r="AF36" s="53"/>
      <c r="AG36" s="52"/>
    </row>
    <row r="37" spans="1:33" ht="43.95" customHeight="1">
      <c r="A37" s="155">
        <v>8</v>
      </c>
      <c r="B37" s="178" t="s">
        <v>160</v>
      </c>
      <c r="C37" s="159">
        <v>5</v>
      </c>
      <c r="D37" s="179" t="s">
        <v>65</v>
      </c>
      <c r="E37" s="44" t="s">
        <v>34</v>
      </c>
      <c r="F37" s="179"/>
      <c r="G37" s="181">
        <v>161009270</v>
      </c>
      <c r="H37" s="181" t="s">
        <v>162</v>
      </c>
      <c r="I37" s="190">
        <v>0</v>
      </c>
      <c r="J37" s="191">
        <v>1124.73</v>
      </c>
      <c r="K37" s="193">
        <v>1095.4899999999998</v>
      </c>
      <c r="L37" s="190">
        <v>0</v>
      </c>
      <c r="M37" s="50"/>
      <c r="N37" s="49">
        <v>22.49</v>
      </c>
      <c r="O37" s="49">
        <v>10.52</v>
      </c>
      <c r="P37" s="49">
        <v>28.73</v>
      </c>
      <c r="Q37" s="51">
        <v>4399</v>
      </c>
      <c r="R37" s="49" t="s">
        <v>31</v>
      </c>
      <c r="S37" s="51">
        <f>((100-N37)/(100-O37))*Q37</f>
        <v>3810.5329682610636</v>
      </c>
      <c r="T37" s="49">
        <f>N37-O37</f>
        <v>11.969999999999999</v>
      </c>
      <c r="U37" s="52"/>
      <c r="V37" s="49">
        <v>21.04</v>
      </c>
      <c r="W37" s="49">
        <v>10.119999999999999</v>
      </c>
      <c r="X37" s="49">
        <v>27.73</v>
      </c>
      <c r="Y37" s="44">
        <v>4557</v>
      </c>
      <c r="Z37" s="44" t="s">
        <v>31</v>
      </c>
      <c r="AA37" s="51">
        <f>((100-V37)/(100-W37))*Y37</f>
        <v>4003.3457943925237</v>
      </c>
      <c r="AB37" s="49">
        <f>V37-W37</f>
        <v>10.92</v>
      </c>
      <c r="AC37" s="51"/>
      <c r="AD37" s="53"/>
      <c r="AE37" s="54">
        <f t="shared" si="0"/>
        <v>158</v>
      </c>
      <c r="AF37" s="53"/>
      <c r="AG37" s="52"/>
    </row>
    <row r="38" spans="1:33" ht="43.95" customHeight="1">
      <c r="A38" s="155">
        <v>37</v>
      </c>
      <c r="B38" s="170" t="s">
        <v>148</v>
      </c>
      <c r="C38" s="157">
        <v>31</v>
      </c>
      <c r="D38" s="158" t="s">
        <v>65</v>
      </c>
      <c r="E38" s="196" t="s">
        <v>34</v>
      </c>
      <c r="F38" s="197"/>
      <c r="G38" s="159">
        <v>161009278</v>
      </c>
      <c r="H38" s="160" t="s">
        <v>171</v>
      </c>
      <c r="I38" s="161">
        <v>0</v>
      </c>
      <c r="J38" s="162">
        <v>0</v>
      </c>
      <c r="K38" s="163">
        <v>0</v>
      </c>
      <c r="L38" s="198">
        <v>0</v>
      </c>
      <c r="M38" s="50"/>
      <c r="N38" s="49"/>
      <c r="O38" s="49"/>
      <c r="P38" s="49"/>
      <c r="Q38" s="51"/>
      <c r="R38" s="49"/>
      <c r="S38" s="51"/>
      <c r="T38" s="49"/>
      <c r="U38" s="52"/>
      <c r="V38" s="49"/>
      <c r="W38" s="49"/>
      <c r="X38" s="49"/>
      <c r="Y38" s="44"/>
      <c r="Z38" s="44"/>
      <c r="AA38" s="51"/>
      <c r="AB38" s="49"/>
      <c r="AC38" s="51"/>
      <c r="AD38" s="53"/>
      <c r="AE38" s="54">
        <f t="shared" si="0"/>
        <v>0</v>
      </c>
      <c r="AF38" s="53"/>
      <c r="AG38" s="52"/>
    </row>
    <row r="39" spans="1:33" ht="43.95" customHeight="1">
      <c r="A39" s="155">
        <v>39</v>
      </c>
      <c r="B39" s="199" t="s">
        <v>172</v>
      </c>
      <c r="C39" s="157">
        <v>32</v>
      </c>
      <c r="D39" s="200" t="s">
        <v>65</v>
      </c>
      <c r="E39" s="155" t="s">
        <v>34</v>
      </c>
      <c r="F39" s="197"/>
      <c r="G39" s="201">
        <v>151000179</v>
      </c>
      <c r="H39" s="202" t="s">
        <v>148</v>
      </c>
      <c r="I39" s="161">
        <v>0</v>
      </c>
      <c r="J39" s="162">
        <v>0</v>
      </c>
      <c r="K39" s="163">
        <v>0</v>
      </c>
      <c r="L39" s="161">
        <v>0</v>
      </c>
      <c r="M39" s="50"/>
      <c r="N39" s="49"/>
      <c r="O39" s="49"/>
      <c r="P39" s="49"/>
      <c r="Q39" s="51"/>
      <c r="R39" s="49"/>
      <c r="S39" s="51"/>
      <c r="T39" s="49"/>
      <c r="U39" s="52"/>
      <c r="V39" s="49"/>
      <c r="W39" s="49"/>
      <c r="X39" s="49"/>
      <c r="Y39" s="44"/>
      <c r="Z39" s="44"/>
      <c r="AA39" s="51"/>
      <c r="AB39" s="49"/>
      <c r="AC39" s="51"/>
      <c r="AD39" s="53"/>
      <c r="AE39" s="54"/>
      <c r="AF39" s="53"/>
      <c r="AG39" s="52"/>
    </row>
    <row r="40" spans="1:33" ht="43.95" customHeight="1">
      <c r="A40" s="155">
        <v>46</v>
      </c>
      <c r="B40" s="199" t="s">
        <v>169</v>
      </c>
      <c r="C40" s="157">
        <v>38</v>
      </c>
      <c r="D40" s="200" t="s">
        <v>65</v>
      </c>
      <c r="E40" s="155" t="s">
        <v>34</v>
      </c>
      <c r="F40" s="203"/>
      <c r="G40" s="204">
        <v>151000182</v>
      </c>
      <c r="H40" s="202" t="s">
        <v>173</v>
      </c>
      <c r="I40" s="168">
        <v>0</v>
      </c>
      <c r="J40" s="162">
        <v>0</v>
      </c>
      <c r="K40" s="169">
        <v>0</v>
      </c>
      <c r="L40" s="168">
        <v>0</v>
      </c>
      <c r="M40" s="50"/>
      <c r="N40" s="49"/>
      <c r="O40" s="49"/>
      <c r="P40" s="49"/>
      <c r="Q40" s="51"/>
      <c r="R40" s="49"/>
      <c r="S40" s="51"/>
      <c r="T40" s="49"/>
      <c r="U40" s="52"/>
      <c r="V40" s="49"/>
      <c r="W40" s="49"/>
      <c r="X40" s="49"/>
      <c r="Y40" s="44"/>
      <c r="Z40" s="44"/>
      <c r="AA40" s="51"/>
      <c r="AB40" s="49"/>
      <c r="AC40" s="51"/>
      <c r="AD40" s="53"/>
      <c r="AE40" s="54"/>
      <c r="AF40" s="53"/>
      <c r="AG40" s="52"/>
    </row>
    <row r="41" spans="1:33" ht="43.95" customHeight="1">
      <c r="A41" s="155"/>
      <c r="B41" s="199"/>
      <c r="C41" s="157"/>
      <c r="D41" s="205" t="s">
        <v>65</v>
      </c>
      <c r="E41" s="206" t="s">
        <v>34</v>
      </c>
      <c r="F41" s="203"/>
      <c r="G41" s="204"/>
      <c r="H41" s="202"/>
      <c r="I41" s="168"/>
      <c r="J41" s="162"/>
      <c r="K41" s="169"/>
      <c r="L41" s="168"/>
      <c r="M41" s="50"/>
      <c r="N41" s="49"/>
      <c r="O41" s="49"/>
      <c r="P41" s="49"/>
      <c r="Q41" s="58">
        <v>4399</v>
      </c>
      <c r="R41" s="57" t="s">
        <v>31</v>
      </c>
      <c r="S41" s="58">
        <v>3810.5329682610636</v>
      </c>
      <c r="T41" s="49"/>
      <c r="U41" s="52"/>
      <c r="V41" s="49"/>
      <c r="W41" s="49"/>
      <c r="X41" s="49"/>
      <c r="Y41" s="56">
        <v>4557</v>
      </c>
      <c r="Z41" s="56" t="s">
        <v>31</v>
      </c>
      <c r="AA41" s="58">
        <v>4003.3457943925237</v>
      </c>
      <c r="AB41" s="49"/>
      <c r="AC41" s="51"/>
      <c r="AD41" s="53"/>
      <c r="AE41" s="54"/>
      <c r="AF41" s="53"/>
      <c r="AG41" s="52"/>
    </row>
    <row r="42" spans="1:33" ht="43.95" customHeight="1">
      <c r="A42" s="155"/>
      <c r="B42" s="199"/>
      <c r="C42" s="157"/>
      <c r="D42" s="200"/>
      <c r="E42" s="155"/>
      <c r="F42" s="203"/>
      <c r="G42" s="204"/>
      <c r="H42" s="202"/>
      <c r="I42" s="168"/>
      <c r="J42" s="162"/>
      <c r="K42" s="169"/>
      <c r="L42" s="168"/>
      <c r="M42" s="50"/>
      <c r="N42" s="49"/>
      <c r="O42" s="49"/>
      <c r="P42" s="49"/>
      <c r="Q42" s="51"/>
      <c r="R42" s="49"/>
      <c r="S42" s="51"/>
      <c r="T42" s="49"/>
      <c r="U42" s="52"/>
      <c r="V42" s="49"/>
      <c r="W42" s="49"/>
      <c r="X42" s="49"/>
      <c r="Y42" s="44"/>
      <c r="Z42" s="44"/>
      <c r="AA42" s="51"/>
      <c r="AB42" s="49"/>
      <c r="AC42" s="51"/>
      <c r="AD42" s="53"/>
      <c r="AE42" s="54"/>
      <c r="AF42" s="53"/>
      <c r="AG42" s="52"/>
    </row>
    <row r="43" spans="1:33" ht="43.95" customHeight="1">
      <c r="A43" s="155"/>
      <c r="B43" s="199"/>
      <c r="C43" s="157"/>
      <c r="D43" s="200"/>
      <c r="E43" s="155"/>
      <c r="F43" s="203"/>
      <c r="G43" s="204"/>
      <c r="H43" s="202"/>
      <c r="I43" s="168"/>
      <c r="J43" s="162"/>
      <c r="K43" s="169"/>
      <c r="L43" s="168"/>
      <c r="M43" s="50"/>
      <c r="N43" s="49"/>
      <c r="O43" s="49"/>
      <c r="P43" s="49"/>
      <c r="Q43" s="51"/>
      <c r="R43" s="49"/>
      <c r="S43" s="51"/>
      <c r="T43" s="49"/>
      <c r="U43" s="52"/>
      <c r="V43" s="49"/>
      <c r="W43" s="49"/>
      <c r="X43" s="49"/>
      <c r="Y43" s="44"/>
      <c r="Z43" s="44"/>
      <c r="AA43" s="51"/>
      <c r="AB43" s="49"/>
      <c r="AC43" s="51"/>
      <c r="AD43" s="53"/>
      <c r="AE43" s="54"/>
      <c r="AF43" s="53"/>
      <c r="AG43" s="52"/>
    </row>
    <row r="44" spans="1:33" ht="43.95" customHeight="1">
      <c r="A44" s="155">
        <v>28</v>
      </c>
      <c r="B44" s="201" t="s">
        <v>155</v>
      </c>
      <c r="C44" s="157">
        <v>24</v>
      </c>
      <c r="D44" s="205" t="s">
        <v>174</v>
      </c>
      <c r="E44" s="206" t="s">
        <v>33</v>
      </c>
      <c r="F44" s="158">
        <v>58</v>
      </c>
      <c r="G44" s="204">
        <v>162004456</v>
      </c>
      <c r="H44" s="202" t="s">
        <v>153</v>
      </c>
      <c r="I44" s="168">
        <v>3947.23</v>
      </c>
      <c r="J44" s="166">
        <v>3947.23</v>
      </c>
      <c r="K44" s="174">
        <v>3916.02</v>
      </c>
      <c r="L44" s="168">
        <v>3916.02</v>
      </c>
      <c r="M44" s="50"/>
      <c r="N44" s="49"/>
      <c r="O44" s="49"/>
      <c r="P44" s="49"/>
      <c r="Q44" s="58">
        <v>3250</v>
      </c>
      <c r="R44" s="57" t="s">
        <v>47</v>
      </c>
      <c r="S44" s="58">
        <v>2950</v>
      </c>
      <c r="T44" s="49"/>
      <c r="U44" s="52"/>
      <c r="V44" s="49"/>
      <c r="W44" s="49"/>
      <c r="X44" s="49"/>
      <c r="Y44" s="56">
        <v>3550</v>
      </c>
      <c r="Z44" s="56" t="s">
        <v>33</v>
      </c>
      <c r="AA44" s="58">
        <v>3250</v>
      </c>
      <c r="AB44" s="49"/>
      <c r="AC44" s="51"/>
      <c r="AD44" s="53"/>
      <c r="AE44" s="54"/>
      <c r="AF44" s="53"/>
      <c r="AG44" s="52"/>
    </row>
    <row r="45" spans="1:33" ht="43.95" customHeight="1">
      <c r="A45" s="155"/>
      <c r="B45" s="201"/>
      <c r="C45" s="157"/>
      <c r="D45" s="200"/>
      <c r="E45" s="155"/>
      <c r="F45" s="158"/>
      <c r="G45" s="204"/>
      <c r="H45" s="202"/>
      <c r="I45" s="168"/>
      <c r="J45" s="162"/>
      <c r="K45" s="169"/>
      <c r="L45" s="168"/>
      <c r="M45" s="50"/>
      <c r="N45" s="49"/>
      <c r="O45" s="49"/>
      <c r="P45" s="49"/>
      <c r="Q45" s="51"/>
      <c r="R45" s="49"/>
      <c r="S45" s="51"/>
      <c r="T45" s="49"/>
      <c r="U45" s="52"/>
      <c r="V45" s="49"/>
      <c r="W45" s="49"/>
      <c r="X45" s="49"/>
      <c r="Y45" s="44"/>
      <c r="Z45" s="44"/>
      <c r="AA45" s="51"/>
      <c r="AB45" s="49"/>
      <c r="AC45" s="51"/>
      <c r="AD45" s="53"/>
      <c r="AE45" s="54"/>
      <c r="AF45" s="53"/>
      <c r="AG45" s="52"/>
    </row>
    <row r="46" spans="1:33" ht="43.95" customHeight="1">
      <c r="A46" s="155"/>
      <c r="B46" s="201"/>
      <c r="C46" s="157"/>
      <c r="D46" s="200"/>
      <c r="E46" s="155"/>
      <c r="F46" s="158"/>
      <c r="G46" s="204"/>
      <c r="H46" s="202"/>
      <c r="I46" s="168"/>
      <c r="J46" s="162"/>
      <c r="K46" s="169"/>
      <c r="L46" s="168"/>
      <c r="M46" s="50"/>
      <c r="N46" s="49"/>
      <c r="O46" s="49"/>
      <c r="P46" s="49"/>
      <c r="Q46" s="51"/>
      <c r="R46" s="49"/>
      <c r="S46" s="51"/>
      <c r="T46" s="49"/>
      <c r="U46" s="52"/>
      <c r="V46" s="49"/>
      <c r="W46" s="49"/>
      <c r="X46" s="49"/>
      <c r="Y46" s="44"/>
      <c r="Z46" s="44"/>
      <c r="AA46" s="51"/>
      <c r="AB46" s="49"/>
      <c r="AC46" s="51"/>
      <c r="AD46" s="53"/>
      <c r="AE46" s="54"/>
      <c r="AF46" s="53"/>
      <c r="AG46" s="52"/>
    </row>
    <row r="47" spans="1:33" ht="43.95" customHeight="1">
      <c r="A47" s="155"/>
      <c r="B47" s="201"/>
      <c r="C47" s="157"/>
      <c r="D47" s="200"/>
      <c r="E47" s="155"/>
      <c r="F47" s="158"/>
      <c r="G47" s="204"/>
      <c r="H47" s="202"/>
      <c r="I47" s="168"/>
      <c r="J47" s="162"/>
      <c r="K47" s="169"/>
      <c r="L47" s="168"/>
      <c r="M47" s="50"/>
      <c r="N47" s="49"/>
      <c r="O47" s="49"/>
      <c r="P47" s="49"/>
      <c r="Q47" s="51"/>
      <c r="R47" s="49"/>
      <c r="S47" s="51"/>
      <c r="T47" s="49"/>
      <c r="U47" s="52"/>
      <c r="V47" s="49"/>
      <c r="W47" s="49"/>
      <c r="X47" s="49"/>
      <c r="Y47" s="44"/>
      <c r="Z47" s="44"/>
      <c r="AA47" s="51"/>
      <c r="AB47" s="49"/>
      <c r="AC47" s="51"/>
      <c r="AD47" s="53"/>
      <c r="AE47" s="54"/>
      <c r="AF47" s="53"/>
      <c r="AG47" s="52"/>
    </row>
    <row r="48" spans="1:33" ht="43.95" customHeight="1">
      <c r="A48" s="155">
        <v>10</v>
      </c>
      <c r="B48" s="207" t="s">
        <v>175</v>
      </c>
      <c r="C48" s="159">
        <v>7</v>
      </c>
      <c r="D48" s="208" t="s">
        <v>176</v>
      </c>
      <c r="E48" s="155" t="s">
        <v>33</v>
      </c>
      <c r="F48" s="179">
        <v>60</v>
      </c>
      <c r="G48" s="204" t="s">
        <v>177</v>
      </c>
      <c r="H48" s="209" t="s">
        <v>175</v>
      </c>
      <c r="I48" s="190">
        <v>3899.2</v>
      </c>
      <c r="J48" s="210">
        <v>3899.2</v>
      </c>
      <c r="K48" s="193">
        <v>3869</v>
      </c>
      <c r="L48" s="190">
        <v>3869</v>
      </c>
      <c r="M48" s="50"/>
      <c r="N48" s="49">
        <v>17.55</v>
      </c>
      <c r="O48" s="49">
        <v>6.17</v>
      </c>
      <c r="P48" s="49">
        <v>47.22</v>
      </c>
      <c r="Q48" s="51">
        <v>3218</v>
      </c>
      <c r="R48" s="49" t="s">
        <v>47</v>
      </c>
      <c r="S48" s="51">
        <f>((100-N48)/(100-O48))*Q48</f>
        <v>2827.7107534903553</v>
      </c>
      <c r="T48" s="49">
        <f>N48-O48</f>
        <v>11.38</v>
      </c>
      <c r="U48" s="52"/>
      <c r="V48" s="49"/>
      <c r="W48" s="49"/>
      <c r="X48" s="49"/>
      <c r="Y48" s="44">
        <v>3550</v>
      </c>
      <c r="Z48" s="44" t="s">
        <v>33</v>
      </c>
      <c r="AA48" s="51">
        <v>3250</v>
      </c>
      <c r="AB48" s="49"/>
      <c r="AC48" s="51"/>
      <c r="AD48" s="53"/>
      <c r="AE48" s="54"/>
      <c r="AF48" s="53"/>
      <c r="AG48" s="52"/>
    </row>
    <row r="49" spans="1:33" ht="43.95" customHeight="1">
      <c r="A49" s="155">
        <v>34</v>
      </c>
      <c r="B49" s="201" t="s">
        <v>171</v>
      </c>
      <c r="C49" s="157">
        <v>29</v>
      </c>
      <c r="D49" s="200" t="s">
        <v>176</v>
      </c>
      <c r="E49" s="155" t="s">
        <v>33</v>
      </c>
      <c r="F49" s="158">
        <v>59</v>
      </c>
      <c r="G49" s="204">
        <v>161001817</v>
      </c>
      <c r="H49" s="202" t="s">
        <v>167</v>
      </c>
      <c r="I49" s="161">
        <v>4104.1400000000003</v>
      </c>
      <c r="J49" s="162">
        <v>4104.1400000000003</v>
      </c>
      <c r="K49" s="163">
        <v>4071.67</v>
      </c>
      <c r="L49" s="161">
        <v>4071.67</v>
      </c>
      <c r="M49" s="50"/>
      <c r="N49" s="49"/>
      <c r="O49" s="49"/>
      <c r="P49" s="49"/>
      <c r="Q49" s="51">
        <v>3250</v>
      </c>
      <c r="R49" s="49" t="s">
        <v>47</v>
      </c>
      <c r="S49" s="51">
        <v>2950</v>
      </c>
      <c r="T49" s="49"/>
      <c r="U49" s="52"/>
      <c r="V49" s="49"/>
      <c r="W49" s="49"/>
      <c r="X49" s="49"/>
      <c r="Y49" s="44">
        <v>3550</v>
      </c>
      <c r="Z49" s="44" t="s">
        <v>33</v>
      </c>
      <c r="AA49" s="51">
        <v>3250</v>
      </c>
      <c r="AB49" s="49"/>
      <c r="AC49" s="51"/>
      <c r="AD49" s="53"/>
      <c r="AE49" s="54"/>
      <c r="AF49" s="53"/>
      <c r="AG49" s="52"/>
    </row>
    <row r="50" spans="1:33" ht="43.95" customHeight="1">
      <c r="A50" s="155">
        <v>54</v>
      </c>
      <c r="B50" s="199" t="s">
        <v>178</v>
      </c>
      <c r="C50" s="157">
        <v>46</v>
      </c>
      <c r="D50" s="200" t="s">
        <v>179</v>
      </c>
      <c r="E50" s="155" t="s">
        <v>33</v>
      </c>
      <c r="F50" s="158">
        <v>55</v>
      </c>
      <c r="G50" s="204" t="s">
        <v>180</v>
      </c>
      <c r="H50" s="202" t="s">
        <v>173</v>
      </c>
      <c r="I50" s="168">
        <v>3830.2</v>
      </c>
      <c r="J50" s="162">
        <v>3830.2</v>
      </c>
      <c r="K50" s="169">
        <v>3799.95</v>
      </c>
      <c r="L50" s="168">
        <v>3799.95</v>
      </c>
      <c r="M50" s="50"/>
      <c r="N50" s="49"/>
      <c r="O50" s="49"/>
      <c r="P50" s="49"/>
      <c r="Q50" s="51">
        <v>3250</v>
      </c>
      <c r="R50" s="49" t="s">
        <v>47</v>
      </c>
      <c r="S50" s="51">
        <v>2950</v>
      </c>
      <c r="T50" s="49"/>
      <c r="U50" s="52"/>
      <c r="V50" s="49"/>
      <c r="W50" s="49"/>
      <c r="X50" s="49"/>
      <c r="Y50" s="44">
        <v>3550</v>
      </c>
      <c r="Z50" s="44" t="s">
        <v>33</v>
      </c>
      <c r="AA50" s="51">
        <v>3250</v>
      </c>
      <c r="AB50" s="49"/>
      <c r="AC50" s="51"/>
      <c r="AD50" s="53"/>
      <c r="AE50" s="54"/>
      <c r="AF50" s="53"/>
      <c r="AG50" s="52"/>
    </row>
    <row r="51" spans="1:33" ht="43.95" customHeight="1">
      <c r="A51" s="155">
        <v>56</v>
      </c>
      <c r="B51" s="199" t="s">
        <v>146</v>
      </c>
      <c r="C51" s="157">
        <v>48</v>
      </c>
      <c r="D51" s="200" t="s">
        <v>179</v>
      </c>
      <c r="E51" s="155" t="s">
        <v>33</v>
      </c>
      <c r="F51" s="158">
        <v>58</v>
      </c>
      <c r="G51" s="204" t="s">
        <v>181</v>
      </c>
      <c r="H51" s="202" t="s">
        <v>169</v>
      </c>
      <c r="I51" s="168">
        <v>3763.4</v>
      </c>
      <c r="J51" s="162">
        <v>3763.4</v>
      </c>
      <c r="K51" s="169">
        <v>3730</v>
      </c>
      <c r="L51" s="168">
        <v>3730</v>
      </c>
      <c r="M51" s="50"/>
      <c r="N51" s="49"/>
      <c r="O51" s="49"/>
      <c r="P51" s="49"/>
      <c r="Q51" s="51">
        <v>3250</v>
      </c>
      <c r="R51" s="49" t="s">
        <v>47</v>
      </c>
      <c r="S51" s="51">
        <v>2950</v>
      </c>
      <c r="T51" s="49"/>
      <c r="U51" s="52"/>
      <c r="V51" s="49"/>
      <c r="W51" s="49"/>
      <c r="X51" s="49"/>
      <c r="Y51" s="44">
        <v>3550</v>
      </c>
      <c r="Z51" s="44" t="s">
        <v>33</v>
      </c>
      <c r="AA51" s="51">
        <v>3250</v>
      </c>
      <c r="AB51" s="49"/>
      <c r="AC51" s="51"/>
      <c r="AD51" s="53"/>
      <c r="AE51" s="54"/>
      <c r="AF51" s="53"/>
      <c r="AG51" s="52"/>
    </row>
    <row r="52" spans="1:33" ht="43.95" customHeight="1">
      <c r="A52" s="155"/>
      <c r="B52" s="199"/>
      <c r="C52" s="157"/>
      <c r="D52" s="205" t="s">
        <v>176</v>
      </c>
      <c r="E52" s="206" t="s">
        <v>33</v>
      </c>
      <c r="F52" s="158"/>
      <c r="G52" s="204"/>
      <c r="H52" s="202"/>
      <c r="I52" s="168"/>
      <c r="J52" s="166">
        <f>SUM(J48:J51)</f>
        <v>15596.94</v>
      </c>
      <c r="K52" s="174">
        <f>SUM(K48:K51)</f>
        <v>15470.619999999999</v>
      </c>
      <c r="L52" s="168"/>
      <c r="M52" s="50"/>
      <c r="N52" s="49"/>
      <c r="O52" s="49"/>
      <c r="P52" s="49"/>
      <c r="Q52" s="58">
        <f>SUMPRODUCT(Q48:Q51,K48:K51)/K52</f>
        <v>3241.9972179524802</v>
      </c>
      <c r="R52" s="57" t="s">
        <v>47</v>
      </c>
      <c r="S52" s="58">
        <f>SUMPRODUCT(S48:S51,K48:K51)/K52</f>
        <v>2919.4170566696221</v>
      </c>
      <c r="T52" s="49"/>
      <c r="U52" s="52"/>
      <c r="V52" s="49"/>
      <c r="W52" s="49"/>
      <c r="X52" s="49"/>
      <c r="Y52" s="56">
        <v>3550</v>
      </c>
      <c r="Z52" s="56" t="s">
        <v>33</v>
      </c>
      <c r="AA52" s="58">
        <v>3250</v>
      </c>
      <c r="AB52" s="49"/>
      <c r="AC52" s="51"/>
      <c r="AD52" s="53"/>
      <c r="AE52" s="54"/>
      <c r="AF52" s="53"/>
      <c r="AG52" s="52"/>
    </row>
    <row r="53" spans="1:33" ht="43.95" customHeight="1">
      <c r="A53" s="155"/>
      <c r="B53" s="199"/>
      <c r="C53" s="157"/>
      <c r="D53" s="200"/>
      <c r="E53" s="155"/>
      <c r="F53" s="158"/>
      <c r="G53" s="204"/>
      <c r="H53" s="202"/>
      <c r="I53" s="168"/>
      <c r="J53" s="162"/>
      <c r="K53" s="169"/>
      <c r="L53" s="168"/>
      <c r="M53" s="50"/>
      <c r="N53" s="49"/>
      <c r="O53" s="49"/>
      <c r="P53" s="49"/>
      <c r="Q53" s="51"/>
      <c r="R53" s="49"/>
      <c r="S53" s="51"/>
      <c r="T53" s="49"/>
      <c r="U53" s="52"/>
      <c r="V53" s="49"/>
      <c r="W53" s="49"/>
      <c r="X53" s="49"/>
      <c r="Y53" s="44"/>
      <c r="Z53" s="44"/>
      <c r="AA53" s="51"/>
      <c r="AB53" s="49"/>
      <c r="AC53" s="51"/>
      <c r="AD53" s="53"/>
      <c r="AE53" s="54"/>
      <c r="AF53" s="53"/>
      <c r="AG53" s="52"/>
    </row>
    <row r="54" spans="1:33" ht="43.95" customHeight="1">
      <c r="A54" s="155"/>
      <c r="B54" s="199"/>
      <c r="C54" s="157"/>
      <c r="D54" s="200"/>
      <c r="E54" s="155"/>
      <c r="F54" s="158"/>
      <c r="G54" s="204"/>
      <c r="H54" s="202"/>
      <c r="I54" s="168"/>
      <c r="J54" s="162"/>
      <c r="K54" s="169"/>
      <c r="L54" s="168"/>
      <c r="M54" s="50"/>
      <c r="N54" s="49"/>
      <c r="O54" s="49"/>
      <c r="P54" s="49"/>
      <c r="Q54" s="51"/>
      <c r="R54" s="49"/>
      <c r="S54" s="51"/>
      <c r="T54" s="49"/>
      <c r="U54" s="52"/>
      <c r="V54" s="49"/>
      <c r="W54" s="49"/>
      <c r="X54" s="49"/>
      <c r="Y54" s="44"/>
      <c r="Z54" s="44"/>
      <c r="AA54" s="51"/>
      <c r="AB54" s="49"/>
      <c r="AC54" s="51"/>
      <c r="AD54" s="53"/>
      <c r="AE54" s="54"/>
      <c r="AF54" s="53"/>
      <c r="AG54" s="52"/>
    </row>
    <row r="55" spans="1:33" ht="43.95" customHeight="1">
      <c r="A55" s="155">
        <v>2</v>
      </c>
      <c r="B55" s="211" t="s">
        <v>163</v>
      </c>
      <c r="C55" s="159">
        <v>1</v>
      </c>
      <c r="D55" s="205" t="s">
        <v>182</v>
      </c>
      <c r="E55" s="206" t="s">
        <v>37</v>
      </c>
      <c r="F55" s="179">
        <v>58</v>
      </c>
      <c r="G55" s="204">
        <v>161001001</v>
      </c>
      <c r="H55" s="202" t="s">
        <v>163</v>
      </c>
      <c r="I55" s="190">
        <v>3758.7</v>
      </c>
      <c r="J55" s="166">
        <v>3758.7</v>
      </c>
      <c r="K55" s="212">
        <v>3729.4</v>
      </c>
      <c r="L55" s="190">
        <v>3729.4</v>
      </c>
      <c r="M55" s="50"/>
      <c r="N55" s="49">
        <v>18.420000000000002</v>
      </c>
      <c r="O55" s="49">
        <v>4.6100000000000003</v>
      </c>
      <c r="P55" s="49">
        <v>48.8</v>
      </c>
      <c r="Q55" s="58">
        <v>3514</v>
      </c>
      <c r="R55" s="57" t="s">
        <v>33</v>
      </c>
      <c r="S55" s="58">
        <f>((100-N55)/(100-O55))*Q55</f>
        <v>3005.2638641367021</v>
      </c>
      <c r="T55" s="49">
        <f>N55-O55</f>
        <v>13.810000000000002</v>
      </c>
      <c r="U55" s="52"/>
      <c r="V55" s="49"/>
      <c r="W55" s="49"/>
      <c r="X55" s="49"/>
      <c r="Y55" s="56">
        <v>3850</v>
      </c>
      <c r="Z55" s="56" t="s">
        <v>37</v>
      </c>
      <c r="AA55" s="58">
        <v>3550</v>
      </c>
      <c r="AB55" s="49"/>
      <c r="AC55" s="51"/>
      <c r="AD55" s="53"/>
      <c r="AE55" s="54"/>
      <c r="AF55" s="53"/>
      <c r="AG55" s="52"/>
    </row>
    <row r="56" spans="1:33" ht="43.95" customHeight="1">
      <c r="A56" s="155"/>
      <c r="B56" s="211"/>
      <c r="C56" s="159"/>
      <c r="D56" s="208"/>
      <c r="E56" s="155"/>
      <c r="F56" s="179"/>
      <c r="G56" s="204"/>
      <c r="H56" s="202"/>
      <c r="I56" s="190"/>
      <c r="J56" s="162"/>
      <c r="K56" s="192"/>
      <c r="L56" s="190"/>
      <c r="M56" s="50"/>
      <c r="N56" s="49"/>
      <c r="O56" s="49"/>
      <c r="P56" s="49"/>
      <c r="Q56" s="51"/>
      <c r="R56" s="49"/>
      <c r="S56" s="51"/>
      <c r="T56" s="49"/>
      <c r="U56" s="52"/>
      <c r="V56" s="49"/>
      <c r="W56" s="49"/>
      <c r="X56" s="49"/>
      <c r="Y56" s="44"/>
      <c r="Z56" s="44"/>
      <c r="AA56" s="51"/>
      <c r="AB56" s="49"/>
      <c r="AC56" s="51"/>
      <c r="AD56" s="53"/>
      <c r="AE56" s="54"/>
      <c r="AF56" s="53"/>
      <c r="AG56" s="52"/>
    </row>
    <row r="57" spans="1:33" ht="43.95" customHeight="1">
      <c r="A57" s="155"/>
      <c r="B57" s="211"/>
      <c r="C57" s="159"/>
      <c r="D57" s="208"/>
      <c r="E57" s="155"/>
      <c r="F57" s="179"/>
      <c r="G57" s="204"/>
      <c r="H57" s="202"/>
      <c r="I57" s="190"/>
      <c r="J57" s="162"/>
      <c r="K57" s="192"/>
      <c r="L57" s="190"/>
      <c r="M57" s="50"/>
      <c r="N57" s="49"/>
      <c r="O57" s="49"/>
      <c r="P57" s="49"/>
      <c r="Q57" s="51"/>
      <c r="R57" s="49"/>
      <c r="S57" s="51"/>
      <c r="T57" s="49"/>
      <c r="U57" s="52"/>
      <c r="V57" s="49"/>
      <c r="W57" s="49"/>
      <c r="X57" s="49"/>
      <c r="Y57" s="44"/>
      <c r="Z57" s="44"/>
      <c r="AA57" s="51"/>
      <c r="AB57" s="49"/>
      <c r="AC57" s="51"/>
      <c r="AD57" s="53"/>
      <c r="AE57" s="54"/>
      <c r="AF57" s="53"/>
      <c r="AG57" s="52"/>
    </row>
    <row r="58" spans="1:33" ht="43.95" customHeight="1">
      <c r="A58" s="155"/>
      <c r="B58" s="211"/>
      <c r="C58" s="159"/>
      <c r="D58" s="208"/>
      <c r="E58" s="155"/>
      <c r="F58" s="179"/>
      <c r="G58" s="204"/>
      <c r="H58" s="202"/>
      <c r="I58" s="190"/>
      <c r="J58" s="162"/>
      <c r="K58" s="192"/>
      <c r="L58" s="190"/>
      <c r="M58" s="50"/>
      <c r="N58" s="49"/>
      <c r="O58" s="49"/>
      <c r="P58" s="49"/>
      <c r="Q58" s="51"/>
      <c r="R58" s="49"/>
      <c r="S58" s="51"/>
      <c r="T58" s="49"/>
      <c r="U58" s="52"/>
      <c r="V58" s="49"/>
      <c r="W58" s="49"/>
      <c r="X58" s="49"/>
      <c r="Y58" s="44"/>
      <c r="Z58" s="44"/>
      <c r="AA58" s="51"/>
      <c r="AB58" s="49"/>
      <c r="AC58" s="51"/>
      <c r="AD58" s="53"/>
      <c r="AE58" s="54"/>
      <c r="AF58" s="53"/>
      <c r="AG58" s="52"/>
    </row>
    <row r="59" spans="1:33" ht="43.95" customHeight="1">
      <c r="A59" s="155">
        <v>25</v>
      </c>
      <c r="B59" s="156" t="s">
        <v>167</v>
      </c>
      <c r="C59" s="157">
        <v>21</v>
      </c>
      <c r="D59" s="200" t="s">
        <v>183</v>
      </c>
      <c r="E59" s="155" t="s">
        <v>33</v>
      </c>
      <c r="F59" s="158">
        <v>55</v>
      </c>
      <c r="G59" s="204">
        <v>162004283</v>
      </c>
      <c r="H59" s="202" t="s">
        <v>150</v>
      </c>
      <c r="I59" s="168">
        <v>3687.48</v>
      </c>
      <c r="J59" s="162">
        <v>3687.48</v>
      </c>
      <c r="K59" s="169">
        <v>3658.35</v>
      </c>
      <c r="L59" s="168">
        <v>3658.35</v>
      </c>
      <c r="M59" s="50"/>
      <c r="N59" s="49"/>
      <c r="O59" s="49"/>
      <c r="P59" s="49"/>
      <c r="Q59" s="51">
        <v>3250</v>
      </c>
      <c r="R59" s="49" t="s">
        <v>47</v>
      </c>
      <c r="S59" s="51">
        <v>2950</v>
      </c>
      <c r="T59" s="49"/>
      <c r="U59" s="52"/>
      <c r="V59" s="49"/>
      <c r="W59" s="49"/>
      <c r="X59" s="49"/>
      <c r="Y59" s="44">
        <v>3550</v>
      </c>
      <c r="Z59" s="44" t="s">
        <v>33</v>
      </c>
      <c r="AA59" s="51">
        <v>3250</v>
      </c>
      <c r="AB59" s="49"/>
      <c r="AC59" s="51"/>
      <c r="AD59" s="53"/>
      <c r="AE59" s="54"/>
      <c r="AF59" s="53"/>
      <c r="AG59" s="52"/>
    </row>
    <row r="60" spans="1:33" ht="43.95" customHeight="1">
      <c r="A60" s="155">
        <v>33</v>
      </c>
      <c r="B60" s="213" t="s">
        <v>154</v>
      </c>
      <c r="C60" s="157">
        <v>28</v>
      </c>
      <c r="D60" s="200" t="s">
        <v>183</v>
      </c>
      <c r="E60" s="155" t="s">
        <v>33</v>
      </c>
      <c r="F60" s="158">
        <v>58</v>
      </c>
      <c r="G60" s="204">
        <v>152000039</v>
      </c>
      <c r="H60" s="202" t="s">
        <v>167</v>
      </c>
      <c r="I60" s="161">
        <v>3681.11</v>
      </c>
      <c r="J60" s="162">
        <v>3681.11</v>
      </c>
      <c r="K60" s="163">
        <v>3652.35</v>
      </c>
      <c r="L60" s="161">
        <v>3652.35</v>
      </c>
      <c r="M60" s="50"/>
      <c r="N60" s="49"/>
      <c r="O60" s="49"/>
      <c r="P60" s="49"/>
      <c r="Q60" s="51">
        <v>3250</v>
      </c>
      <c r="R60" s="49" t="s">
        <v>47</v>
      </c>
      <c r="S60" s="51">
        <v>2950</v>
      </c>
      <c r="T60" s="49"/>
      <c r="U60" s="52"/>
      <c r="V60" s="49"/>
      <c r="W60" s="49"/>
      <c r="X60" s="49"/>
      <c r="Y60" s="44">
        <v>3550</v>
      </c>
      <c r="Z60" s="44" t="s">
        <v>33</v>
      </c>
      <c r="AA60" s="51">
        <v>3250</v>
      </c>
      <c r="AB60" s="49"/>
      <c r="AC60" s="51"/>
      <c r="AD60" s="53"/>
      <c r="AE60" s="54"/>
      <c r="AF60" s="53"/>
      <c r="AG60" s="52"/>
    </row>
    <row r="61" spans="1:33" ht="43.95" customHeight="1">
      <c r="A61" s="155">
        <v>35</v>
      </c>
      <c r="B61" s="213" t="s">
        <v>148</v>
      </c>
      <c r="C61" s="157">
        <v>30</v>
      </c>
      <c r="D61" s="200" t="s">
        <v>183</v>
      </c>
      <c r="E61" s="155" t="s">
        <v>33</v>
      </c>
      <c r="F61" s="158">
        <v>59</v>
      </c>
      <c r="G61" s="204">
        <v>162004322</v>
      </c>
      <c r="H61" s="202" t="s">
        <v>171</v>
      </c>
      <c r="I61" s="161">
        <v>4002.41</v>
      </c>
      <c r="J61" s="162">
        <v>4002.41</v>
      </c>
      <c r="K61" s="163">
        <v>3970.79</v>
      </c>
      <c r="L61" s="161">
        <v>3970.79</v>
      </c>
      <c r="M61" s="50"/>
      <c r="N61" s="49"/>
      <c r="O61" s="49"/>
      <c r="P61" s="49"/>
      <c r="Q61" s="51">
        <v>3250</v>
      </c>
      <c r="R61" s="49" t="s">
        <v>47</v>
      </c>
      <c r="S61" s="51">
        <v>2950</v>
      </c>
      <c r="T61" s="49"/>
      <c r="U61" s="52"/>
      <c r="V61" s="49"/>
      <c r="W61" s="49"/>
      <c r="X61" s="49"/>
      <c r="Y61" s="44">
        <v>3550</v>
      </c>
      <c r="Z61" s="44" t="s">
        <v>33</v>
      </c>
      <c r="AA61" s="51">
        <v>3250</v>
      </c>
      <c r="AB61" s="49"/>
      <c r="AC61" s="51"/>
      <c r="AD61" s="53"/>
      <c r="AE61" s="54"/>
      <c r="AF61" s="53"/>
      <c r="AG61" s="52"/>
    </row>
    <row r="62" spans="1:33" ht="43.95" customHeight="1">
      <c r="A62" s="155">
        <v>48</v>
      </c>
      <c r="B62" s="214" t="s">
        <v>168</v>
      </c>
      <c r="C62" s="157">
        <v>40</v>
      </c>
      <c r="D62" s="200" t="s">
        <v>183</v>
      </c>
      <c r="E62" s="155" t="s">
        <v>33</v>
      </c>
      <c r="F62" s="158">
        <v>58</v>
      </c>
      <c r="G62" s="204">
        <v>162004355</v>
      </c>
      <c r="H62" s="202" t="s">
        <v>173</v>
      </c>
      <c r="I62" s="168">
        <v>3696.25</v>
      </c>
      <c r="J62" s="162">
        <v>3696.25</v>
      </c>
      <c r="K62" s="169">
        <v>3632.74</v>
      </c>
      <c r="L62" s="168">
        <v>3632.74</v>
      </c>
      <c r="M62" s="50"/>
      <c r="N62" s="49"/>
      <c r="O62" s="49"/>
      <c r="P62" s="49"/>
      <c r="Q62" s="51">
        <v>3250</v>
      </c>
      <c r="R62" s="49" t="s">
        <v>47</v>
      </c>
      <c r="S62" s="51">
        <v>2950</v>
      </c>
      <c r="T62" s="49"/>
      <c r="U62" s="52"/>
      <c r="V62" s="49"/>
      <c r="W62" s="49"/>
      <c r="X62" s="49"/>
      <c r="Y62" s="44">
        <v>3550</v>
      </c>
      <c r="Z62" s="44" t="s">
        <v>33</v>
      </c>
      <c r="AA62" s="51">
        <v>3250</v>
      </c>
      <c r="AB62" s="49"/>
      <c r="AC62" s="51"/>
      <c r="AD62" s="53"/>
      <c r="AE62" s="54"/>
      <c r="AF62" s="53"/>
      <c r="AG62" s="52"/>
    </row>
    <row r="63" spans="1:33" ht="43.95" customHeight="1">
      <c r="A63" s="155">
        <v>53</v>
      </c>
      <c r="B63" s="214" t="s">
        <v>178</v>
      </c>
      <c r="C63" s="157">
        <v>45</v>
      </c>
      <c r="D63" s="200" t="s">
        <v>184</v>
      </c>
      <c r="E63" s="155" t="s">
        <v>33</v>
      </c>
      <c r="F63" s="158">
        <v>58</v>
      </c>
      <c r="G63" s="204" t="s">
        <v>185</v>
      </c>
      <c r="H63" s="202" t="s">
        <v>173</v>
      </c>
      <c r="I63" s="168">
        <v>4013.2</v>
      </c>
      <c r="J63" s="162">
        <v>4013.2</v>
      </c>
      <c r="K63" s="169">
        <v>3981.49</v>
      </c>
      <c r="L63" s="168">
        <v>3981.49</v>
      </c>
      <c r="M63" s="50"/>
      <c r="N63" s="49"/>
      <c r="O63" s="49"/>
      <c r="P63" s="49"/>
      <c r="Q63" s="51">
        <v>3250</v>
      </c>
      <c r="R63" s="49" t="s">
        <v>47</v>
      </c>
      <c r="S63" s="51">
        <v>2950</v>
      </c>
      <c r="T63" s="49"/>
      <c r="U63" s="52"/>
      <c r="V63" s="49"/>
      <c r="W63" s="49"/>
      <c r="X63" s="49"/>
      <c r="Y63" s="44">
        <v>3550</v>
      </c>
      <c r="Z63" s="44" t="s">
        <v>33</v>
      </c>
      <c r="AA63" s="51">
        <v>3250</v>
      </c>
      <c r="AB63" s="49"/>
      <c r="AC63" s="51"/>
      <c r="AD63" s="53"/>
      <c r="AE63" s="54"/>
      <c r="AF63" s="53"/>
      <c r="AG63" s="52"/>
    </row>
    <row r="64" spans="1:33" ht="43.95" customHeight="1">
      <c r="A64" s="155">
        <v>59</v>
      </c>
      <c r="B64" s="214" t="s">
        <v>186</v>
      </c>
      <c r="C64" s="157">
        <v>51</v>
      </c>
      <c r="D64" s="200" t="s">
        <v>184</v>
      </c>
      <c r="E64" s="155" t="s">
        <v>33</v>
      </c>
      <c r="F64" s="158">
        <v>56</v>
      </c>
      <c r="G64" s="204">
        <v>162004390</v>
      </c>
      <c r="H64" s="202" t="s">
        <v>146</v>
      </c>
      <c r="I64" s="161">
        <v>3588.81</v>
      </c>
      <c r="J64" s="162">
        <v>3588.81</v>
      </c>
      <c r="K64" s="163">
        <v>3560.45</v>
      </c>
      <c r="L64" s="161">
        <v>3560.45</v>
      </c>
      <c r="M64" s="50"/>
      <c r="N64" s="49"/>
      <c r="O64" s="49"/>
      <c r="P64" s="49"/>
      <c r="Q64" s="51">
        <v>3250</v>
      </c>
      <c r="R64" s="49" t="s">
        <v>47</v>
      </c>
      <c r="S64" s="51">
        <v>2950</v>
      </c>
      <c r="T64" s="49"/>
      <c r="U64" s="52"/>
      <c r="V64" s="49"/>
      <c r="W64" s="49"/>
      <c r="X64" s="49"/>
      <c r="Y64" s="44">
        <v>3550</v>
      </c>
      <c r="Z64" s="44" t="s">
        <v>33</v>
      </c>
      <c r="AA64" s="51">
        <v>3250</v>
      </c>
      <c r="AB64" s="49"/>
      <c r="AC64" s="51"/>
      <c r="AD64" s="53"/>
      <c r="AE64" s="54"/>
      <c r="AF64" s="53"/>
      <c r="AG64" s="52"/>
    </row>
    <row r="65" spans="1:33" ht="43.95" customHeight="1">
      <c r="A65" s="155">
        <v>61</v>
      </c>
      <c r="B65" s="214" t="s">
        <v>186</v>
      </c>
      <c r="C65" s="157">
        <v>53</v>
      </c>
      <c r="D65" s="200" t="s">
        <v>184</v>
      </c>
      <c r="E65" s="155" t="s">
        <v>33</v>
      </c>
      <c r="F65" s="158">
        <v>58</v>
      </c>
      <c r="G65" s="204">
        <v>162004369</v>
      </c>
      <c r="H65" s="202" t="s">
        <v>169</v>
      </c>
      <c r="I65" s="215">
        <v>3863.9</v>
      </c>
      <c r="J65" s="216">
        <v>3863.9</v>
      </c>
      <c r="K65" s="217">
        <v>3833.77</v>
      </c>
      <c r="L65" s="161">
        <v>3833.77</v>
      </c>
      <c r="M65" s="50"/>
      <c r="N65" s="49"/>
      <c r="O65" s="49"/>
      <c r="P65" s="49"/>
      <c r="Q65" s="51">
        <v>3250</v>
      </c>
      <c r="R65" s="49" t="s">
        <v>47</v>
      </c>
      <c r="S65" s="51">
        <v>2950</v>
      </c>
      <c r="T65" s="49"/>
      <c r="U65" s="52"/>
      <c r="V65" s="49"/>
      <c r="W65" s="49"/>
      <c r="X65" s="49"/>
      <c r="Y65" s="44">
        <v>3550</v>
      </c>
      <c r="Z65" s="44" t="s">
        <v>33</v>
      </c>
      <c r="AA65" s="51">
        <v>3250</v>
      </c>
      <c r="AB65" s="49"/>
      <c r="AC65" s="51"/>
      <c r="AD65" s="53"/>
      <c r="AE65" s="54"/>
      <c r="AF65" s="53"/>
      <c r="AG65" s="52"/>
    </row>
    <row r="66" spans="1:33" ht="43.95" customHeight="1">
      <c r="A66" s="155"/>
      <c r="B66" s="214"/>
      <c r="C66" s="157"/>
      <c r="D66" s="200" t="s">
        <v>187</v>
      </c>
      <c r="E66" s="155" t="s">
        <v>33</v>
      </c>
      <c r="F66" s="158"/>
      <c r="G66" s="204"/>
      <c r="H66" s="218"/>
      <c r="I66" s="215"/>
      <c r="J66" s="219">
        <f>SUM(J59:J65)</f>
        <v>26533.160000000003</v>
      </c>
      <c r="K66" s="220">
        <f>SUM(K59:K65)</f>
        <v>26289.940000000002</v>
      </c>
      <c r="L66" s="161"/>
      <c r="M66" s="50"/>
      <c r="N66" s="49"/>
      <c r="O66" s="49"/>
      <c r="P66" s="49"/>
      <c r="Q66" s="58">
        <v>3250</v>
      </c>
      <c r="R66" s="57" t="s">
        <v>47</v>
      </c>
      <c r="S66" s="58">
        <v>2950</v>
      </c>
      <c r="T66" s="49"/>
      <c r="U66" s="52"/>
      <c r="V66" s="49"/>
      <c r="W66" s="49"/>
      <c r="X66" s="49"/>
      <c r="Y66" s="56">
        <v>3550</v>
      </c>
      <c r="Z66" s="56" t="s">
        <v>33</v>
      </c>
      <c r="AA66" s="58">
        <v>3250</v>
      </c>
      <c r="AB66" s="49"/>
      <c r="AC66" s="51"/>
      <c r="AD66" s="53"/>
      <c r="AE66" s="54"/>
      <c r="AF66" s="53"/>
      <c r="AG66" s="52"/>
    </row>
    <row r="67" spans="1:33" ht="43.95" customHeight="1">
      <c r="A67" s="155"/>
      <c r="B67" s="214"/>
      <c r="C67" s="157"/>
      <c r="D67" s="200"/>
      <c r="E67" s="155"/>
      <c r="F67" s="158"/>
      <c r="G67" s="204"/>
      <c r="H67" s="218"/>
      <c r="I67" s="215"/>
      <c r="J67" s="216"/>
      <c r="K67" s="217"/>
      <c r="L67" s="161"/>
      <c r="M67" s="50"/>
      <c r="N67" s="49"/>
      <c r="O67" s="49"/>
      <c r="P67" s="49"/>
      <c r="Q67" s="51"/>
      <c r="R67" s="49"/>
      <c r="S67" s="51"/>
      <c r="T67" s="49"/>
      <c r="U67" s="52"/>
      <c r="V67" s="49"/>
      <c r="W67" s="49"/>
      <c r="X67" s="49"/>
      <c r="Y67" s="44"/>
      <c r="Z67" s="44"/>
      <c r="AA67" s="51"/>
      <c r="AB67" s="49"/>
      <c r="AC67" s="51"/>
      <c r="AD67" s="53"/>
      <c r="AE67" s="54"/>
      <c r="AF67" s="53"/>
      <c r="AG67" s="52"/>
    </row>
    <row r="68" spans="1:33" ht="43.95" customHeight="1">
      <c r="A68" s="155"/>
      <c r="B68" s="214"/>
      <c r="C68" s="157"/>
      <c r="D68" s="200"/>
      <c r="E68" s="155"/>
      <c r="F68" s="158"/>
      <c r="G68" s="204"/>
      <c r="H68" s="218"/>
      <c r="I68" s="215"/>
      <c r="J68" s="216"/>
      <c r="K68" s="217"/>
      <c r="L68" s="161"/>
      <c r="M68" s="50"/>
      <c r="N68" s="49"/>
      <c r="O68" s="49"/>
      <c r="P68" s="49"/>
      <c r="Q68" s="51"/>
      <c r="R68" s="49"/>
      <c r="S68" s="51"/>
      <c r="T68" s="49"/>
      <c r="U68" s="52"/>
      <c r="V68" s="49"/>
      <c r="W68" s="49"/>
      <c r="X68" s="49"/>
      <c r="Y68" s="44"/>
      <c r="Z68" s="44"/>
      <c r="AA68" s="51"/>
      <c r="AB68" s="49"/>
      <c r="AC68" s="51"/>
      <c r="AD68" s="53"/>
      <c r="AE68" s="54"/>
      <c r="AF68" s="53"/>
      <c r="AG68" s="52"/>
    </row>
    <row r="69" spans="1:33" ht="43.95" customHeight="1">
      <c r="A69" s="155">
        <v>41</v>
      </c>
      <c r="B69" s="214" t="s">
        <v>172</v>
      </c>
      <c r="C69" s="157">
        <v>34</v>
      </c>
      <c r="D69" s="200" t="s">
        <v>72</v>
      </c>
      <c r="E69" s="155" t="s">
        <v>34</v>
      </c>
      <c r="F69" s="158">
        <v>57</v>
      </c>
      <c r="G69" s="201">
        <v>161004682</v>
      </c>
      <c r="H69" s="218" t="s">
        <v>148</v>
      </c>
      <c r="I69" s="198">
        <v>3996.54</v>
      </c>
      <c r="J69" s="162">
        <v>3996.54</v>
      </c>
      <c r="K69" s="198">
        <v>3964.93</v>
      </c>
      <c r="L69" s="198">
        <v>3964.93</v>
      </c>
      <c r="M69" s="50"/>
      <c r="N69" s="49"/>
      <c r="O69" s="49"/>
      <c r="P69" s="49"/>
      <c r="Q69" s="51">
        <v>3599</v>
      </c>
      <c r="R69" s="49" t="s">
        <v>33</v>
      </c>
      <c r="S69" s="51">
        <v>3183</v>
      </c>
      <c r="T69" s="49"/>
      <c r="U69" s="52"/>
      <c r="V69" s="49"/>
      <c r="W69" s="49"/>
      <c r="X69" s="49"/>
      <c r="Y69" s="44">
        <v>4150</v>
      </c>
      <c r="Z69" s="44" t="s">
        <v>34</v>
      </c>
      <c r="AA69" s="51">
        <v>3850</v>
      </c>
      <c r="AB69" s="49"/>
      <c r="AC69" s="51"/>
      <c r="AD69" s="53"/>
      <c r="AE69" s="54"/>
      <c r="AF69" s="53"/>
      <c r="AG69" s="52"/>
    </row>
    <row r="70" spans="1:33" ht="43.95" customHeight="1">
      <c r="A70" s="155">
        <v>43</v>
      </c>
      <c r="B70" s="214" t="s">
        <v>173</v>
      </c>
      <c r="C70" s="157">
        <v>36</v>
      </c>
      <c r="D70" s="200" t="s">
        <v>72</v>
      </c>
      <c r="E70" s="155" t="s">
        <v>34</v>
      </c>
      <c r="F70" s="158">
        <v>53</v>
      </c>
      <c r="G70" s="204">
        <v>151000111</v>
      </c>
      <c r="H70" s="218" t="s">
        <v>188</v>
      </c>
      <c r="I70" s="221">
        <v>3694.2</v>
      </c>
      <c r="J70" s="162">
        <v>3694.2</v>
      </c>
      <c r="K70" s="221">
        <v>3665</v>
      </c>
      <c r="L70" s="221">
        <v>3665</v>
      </c>
      <c r="M70" s="50"/>
      <c r="N70" s="49"/>
      <c r="O70" s="49"/>
      <c r="P70" s="49"/>
      <c r="Q70" s="51">
        <v>3599</v>
      </c>
      <c r="R70" s="49" t="s">
        <v>33</v>
      </c>
      <c r="S70" s="51">
        <v>3183</v>
      </c>
      <c r="T70" s="49"/>
      <c r="U70" s="52"/>
      <c r="V70" s="49"/>
      <c r="W70" s="49"/>
      <c r="X70" s="49"/>
      <c r="Y70" s="44">
        <v>4150</v>
      </c>
      <c r="Z70" s="44" t="s">
        <v>34</v>
      </c>
      <c r="AA70" s="51">
        <v>3850</v>
      </c>
      <c r="AB70" s="49"/>
      <c r="AC70" s="51"/>
      <c r="AD70" s="53"/>
      <c r="AE70" s="54"/>
      <c r="AF70" s="53"/>
      <c r="AG70" s="52"/>
    </row>
    <row r="71" spans="1:33" ht="43.95" customHeight="1">
      <c r="A71" s="155">
        <v>49</v>
      </c>
      <c r="B71" s="214" t="s">
        <v>168</v>
      </c>
      <c r="C71" s="157">
        <v>41</v>
      </c>
      <c r="D71" s="200" t="s">
        <v>72</v>
      </c>
      <c r="E71" s="222" t="s">
        <v>34</v>
      </c>
      <c r="F71" s="203">
        <v>57</v>
      </c>
      <c r="G71" s="204">
        <v>151000113</v>
      </c>
      <c r="H71" s="218" t="s">
        <v>169</v>
      </c>
      <c r="I71" s="223">
        <v>3911.9</v>
      </c>
      <c r="J71" s="162">
        <v>3911.9</v>
      </c>
      <c r="K71" s="223">
        <v>3881</v>
      </c>
      <c r="L71" s="221">
        <v>3881</v>
      </c>
      <c r="M71" s="50"/>
      <c r="N71" s="49"/>
      <c r="O71" s="49"/>
      <c r="P71" s="49"/>
      <c r="Q71" s="51">
        <v>3599</v>
      </c>
      <c r="R71" s="49" t="s">
        <v>33</v>
      </c>
      <c r="S71" s="51">
        <v>3183</v>
      </c>
      <c r="T71" s="49"/>
      <c r="U71" s="52"/>
      <c r="V71" s="49"/>
      <c r="W71" s="49"/>
      <c r="X71" s="49"/>
      <c r="Y71" s="44">
        <v>4150</v>
      </c>
      <c r="Z71" s="44" t="s">
        <v>34</v>
      </c>
      <c r="AA71" s="51">
        <v>3850</v>
      </c>
      <c r="AB71" s="49"/>
      <c r="AC71" s="51"/>
      <c r="AD71" s="53"/>
      <c r="AE71" s="54"/>
      <c r="AF71" s="53"/>
      <c r="AG71" s="52"/>
    </row>
    <row r="72" spans="1:33" ht="43.95" customHeight="1">
      <c r="A72" s="155">
        <v>55</v>
      </c>
      <c r="B72" s="214" t="s">
        <v>146</v>
      </c>
      <c r="C72" s="157">
        <v>47</v>
      </c>
      <c r="D72" s="200" t="s">
        <v>72</v>
      </c>
      <c r="E72" s="222" t="s">
        <v>34</v>
      </c>
      <c r="F72" s="197">
        <v>59</v>
      </c>
      <c r="G72" s="204">
        <v>151000114</v>
      </c>
      <c r="H72" s="218" t="s">
        <v>178</v>
      </c>
      <c r="I72" s="191">
        <v>3999.4</v>
      </c>
      <c r="J72" s="224">
        <v>3999.4</v>
      </c>
      <c r="K72" s="191">
        <v>3969</v>
      </c>
      <c r="L72" s="225">
        <v>3969</v>
      </c>
      <c r="M72" s="50"/>
      <c r="N72" s="49"/>
      <c r="O72" s="49"/>
      <c r="P72" s="49"/>
      <c r="Q72" s="51">
        <v>3599</v>
      </c>
      <c r="R72" s="49" t="s">
        <v>33</v>
      </c>
      <c r="S72" s="51">
        <v>3183</v>
      </c>
      <c r="T72" s="49"/>
      <c r="U72" s="52"/>
      <c r="V72" s="49"/>
      <c r="W72" s="49"/>
      <c r="X72" s="49"/>
      <c r="Y72" s="44">
        <v>4150</v>
      </c>
      <c r="Z72" s="44" t="s">
        <v>34</v>
      </c>
      <c r="AA72" s="51">
        <v>3850</v>
      </c>
      <c r="AB72" s="49"/>
      <c r="AC72" s="51"/>
      <c r="AD72" s="53"/>
      <c r="AE72" s="54"/>
      <c r="AF72" s="53"/>
      <c r="AG72" s="52"/>
    </row>
    <row r="73" spans="1:33" ht="43.95" customHeight="1">
      <c r="A73" s="155">
        <v>57</v>
      </c>
      <c r="B73" s="226" t="s">
        <v>146</v>
      </c>
      <c r="C73" s="157">
        <v>49</v>
      </c>
      <c r="D73" s="200" t="s">
        <v>72</v>
      </c>
      <c r="E73" s="222" t="s">
        <v>34</v>
      </c>
      <c r="F73" s="203">
        <v>59</v>
      </c>
      <c r="G73" s="204">
        <v>161004683</v>
      </c>
      <c r="H73" s="218" t="s">
        <v>178</v>
      </c>
      <c r="I73" s="198">
        <v>3871.06</v>
      </c>
      <c r="J73" s="224">
        <v>3871.06</v>
      </c>
      <c r="K73" s="198">
        <v>3830</v>
      </c>
      <c r="L73" s="227">
        <v>3830</v>
      </c>
      <c r="M73" s="50"/>
      <c r="N73" s="49"/>
      <c r="O73" s="49"/>
      <c r="P73" s="49"/>
      <c r="Q73" s="51">
        <v>3599</v>
      </c>
      <c r="R73" s="49" t="s">
        <v>33</v>
      </c>
      <c r="S73" s="51">
        <v>3183</v>
      </c>
      <c r="T73" s="49"/>
      <c r="U73" s="52"/>
      <c r="V73" s="49"/>
      <c r="W73" s="49"/>
      <c r="X73" s="49"/>
      <c r="Y73" s="44">
        <v>4150</v>
      </c>
      <c r="Z73" s="44" t="s">
        <v>34</v>
      </c>
      <c r="AA73" s="51">
        <v>3850</v>
      </c>
      <c r="AB73" s="49"/>
      <c r="AC73" s="51"/>
      <c r="AD73" s="53"/>
      <c r="AE73" s="54"/>
      <c r="AF73" s="53"/>
      <c r="AG73" s="52"/>
    </row>
    <row r="74" spans="1:33" ht="43.95" customHeight="1">
      <c r="A74" s="155">
        <v>60</v>
      </c>
      <c r="B74" s="199" t="s">
        <v>186</v>
      </c>
      <c r="C74" s="157">
        <v>52</v>
      </c>
      <c r="D74" s="200" t="s">
        <v>72</v>
      </c>
      <c r="E74" s="222" t="s">
        <v>34</v>
      </c>
      <c r="F74" s="197">
        <v>59</v>
      </c>
      <c r="G74" s="159">
        <v>151000115</v>
      </c>
      <c r="H74" s="218" t="s">
        <v>146</v>
      </c>
      <c r="I74" s="228">
        <v>4079.31</v>
      </c>
      <c r="J74" s="162">
        <v>4079.31</v>
      </c>
      <c r="K74" s="228">
        <v>4047.08</v>
      </c>
      <c r="L74" s="198">
        <v>4047.08</v>
      </c>
      <c r="M74" s="50"/>
      <c r="N74" s="49"/>
      <c r="O74" s="49"/>
      <c r="P74" s="49"/>
      <c r="Q74" s="51">
        <v>3599</v>
      </c>
      <c r="R74" s="49" t="s">
        <v>33</v>
      </c>
      <c r="S74" s="51">
        <v>3183</v>
      </c>
      <c r="T74" s="49"/>
      <c r="U74" s="52"/>
      <c r="V74" s="49"/>
      <c r="W74" s="49"/>
      <c r="X74" s="49"/>
      <c r="Y74" s="44">
        <v>4150</v>
      </c>
      <c r="Z74" s="44" t="s">
        <v>34</v>
      </c>
      <c r="AA74" s="51">
        <v>3850</v>
      </c>
      <c r="AB74" s="49"/>
      <c r="AC74" s="51"/>
      <c r="AD74" s="53"/>
      <c r="AE74" s="54"/>
      <c r="AF74" s="53"/>
      <c r="AG74" s="52"/>
    </row>
    <row r="75" spans="1:33" ht="43.95" customHeight="1">
      <c r="A75" s="155">
        <v>62</v>
      </c>
      <c r="B75" s="199" t="s">
        <v>170</v>
      </c>
      <c r="C75" s="157">
        <v>54</v>
      </c>
      <c r="D75" s="200" t="s">
        <v>72</v>
      </c>
      <c r="E75" s="222" t="s">
        <v>34</v>
      </c>
      <c r="F75" s="203">
        <v>55</v>
      </c>
      <c r="G75" s="229">
        <v>151000116</v>
      </c>
      <c r="H75" s="218" t="s">
        <v>186</v>
      </c>
      <c r="I75" s="228">
        <v>3748.65</v>
      </c>
      <c r="J75" s="162">
        <v>3748.65</v>
      </c>
      <c r="K75" s="228">
        <v>3720.45</v>
      </c>
      <c r="L75" s="228">
        <v>3720.45</v>
      </c>
      <c r="M75" s="50"/>
      <c r="N75" s="49"/>
      <c r="O75" s="49"/>
      <c r="P75" s="49"/>
      <c r="Q75" s="51">
        <v>3599</v>
      </c>
      <c r="R75" s="49" t="s">
        <v>33</v>
      </c>
      <c r="S75" s="51">
        <v>3183</v>
      </c>
      <c r="T75" s="49"/>
      <c r="U75" s="52"/>
      <c r="V75" s="49"/>
      <c r="W75" s="49"/>
      <c r="X75" s="49"/>
      <c r="Y75" s="44">
        <v>4150</v>
      </c>
      <c r="Z75" s="44" t="s">
        <v>34</v>
      </c>
      <c r="AA75" s="51">
        <v>3850</v>
      </c>
      <c r="AB75" s="49"/>
      <c r="AC75" s="51"/>
      <c r="AD75" s="53"/>
      <c r="AE75" s="54"/>
      <c r="AF75" s="53"/>
      <c r="AG75" s="52"/>
    </row>
    <row r="76" spans="1:33" ht="43.95" customHeight="1">
      <c r="A76" s="155"/>
      <c r="B76" s="199"/>
      <c r="C76" s="157"/>
      <c r="D76" s="205" t="s">
        <v>72</v>
      </c>
      <c r="E76" s="230" t="s">
        <v>34</v>
      </c>
      <c r="F76" s="203"/>
      <c r="G76" s="229"/>
      <c r="H76" s="218"/>
      <c r="I76" s="228"/>
      <c r="J76" s="166">
        <f>SUM(J69:J75)</f>
        <v>27301.06</v>
      </c>
      <c r="K76" s="231">
        <f>SUM(K69:K75)</f>
        <v>27077.460000000003</v>
      </c>
      <c r="L76" s="228"/>
      <c r="M76" s="50"/>
      <c r="N76" s="49"/>
      <c r="O76" s="49"/>
      <c r="P76" s="49"/>
      <c r="Q76" s="58">
        <v>3599</v>
      </c>
      <c r="R76" s="57" t="s">
        <v>33</v>
      </c>
      <c r="S76" s="58">
        <v>3183</v>
      </c>
      <c r="T76" s="49"/>
      <c r="U76" s="52"/>
      <c r="V76" s="49"/>
      <c r="W76" s="49"/>
      <c r="X76" s="49"/>
      <c r="Y76" s="56">
        <v>4150</v>
      </c>
      <c r="Z76" s="56" t="s">
        <v>34</v>
      </c>
      <c r="AA76" s="58">
        <v>3850</v>
      </c>
      <c r="AB76" s="49"/>
      <c r="AC76" s="51"/>
      <c r="AD76" s="53"/>
      <c r="AE76" s="54"/>
      <c r="AF76" s="53"/>
      <c r="AG76" s="52"/>
    </row>
    <row r="77" spans="1:33" ht="43.95" customHeight="1">
      <c r="A77" s="155"/>
      <c r="B77" s="199"/>
      <c r="C77" s="157"/>
      <c r="D77" s="200"/>
      <c r="E77" s="222"/>
      <c r="F77" s="203"/>
      <c r="G77" s="229"/>
      <c r="H77" s="218"/>
      <c r="I77" s="228"/>
      <c r="J77" s="162"/>
      <c r="K77" s="228"/>
      <c r="L77" s="228"/>
      <c r="M77" s="50"/>
      <c r="N77" s="49"/>
      <c r="O77" s="49"/>
      <c r="P77" s="49"/>
      <c r="Q77" s="51"/>
      <c r="R77" s="49"/>
      <c r="S77" s="51"/>
      <c r="T77" s="49"/>
      <c r="U77" s="52"/>
      <c r="V77" s="49"/>
      <c r="W77" s="49"/>
      <c r="X77" s="49"/>
      <c r="Y77" s="44"/>
      <c r="Z77" s="44"/>
      <c r="AA77" s="51"/>
      <c r="AB77" s="49"/>
      <c r="AC77" s="51"/>
      <c r="AD77" s="53"/>
      <c r="AE77" s="54"/>
      <c r="AF77" s="53"/>
      <c r="AG77" s="52"/>
    </row>
    <row r="78" spans="1:33" ht="43.95" customHeight="1">
      <c r="A78" s="155"/>
      <c r="B78" s="199"/>
      <c r="C78" s="157"/>
      <c r="D78" s="200"/>
      <c r="E78" s="222"/>
      <c r="F78" s="203"/>
      <c r="G78" s="229"/>
      <c r="H78" s="218"/>
      <c r="I78" s="228"/>
      <c r="J78" s="162"/>
      <c r="K78" s="228"/>
      <c r="L78" s="228"/>
      <c r="M78" s="50"/>
      <c r="N78" s="49"/>
      <c r="O78" s="49"/>
      <c r="P78" s="49"/>
      <c r="Q78" s="51"/>
      <c r="R78" s="49"/>
      <c r="S78" s="51"/>
      <c r="T78" s="49"/>
      <c r="U78" s="52"/>
      <c r="V78" s="49"/>
      <c r="W78" s="49"/>
      <c r="X78" s="49"/>
      <c r="Y78" s="44"/>
      <c r="Z78" s="44"/>
      <c r="AA78" s="51"/>
      <c r="AB78" s="49"/>
      <c r="AC78" s="51"/>
      <c r="AD78" s="53"/>
      <c r="AE78" s="54"/>
      <c r="AF78" s="53"/>
      <c r="AG78" s="52"/>
    </row>
    <row r="79" spans="1:33" ht="43.95" customHeight="1">
      <c r="A79" s="155">
        <v>1</v>
      </c>
      <c r="B79" s="211" t="s">
        <v>189</v>
      </c>
      <c r="C79" s="159" t="s">
        <v>190</v>
      </c>
      <c r="D79" s="208" t="s">
        <v>80</v>
      </c>
      <c r="E79" s="222" t="s">
        <v>34</v>
      </c>
      <c r="F79" s="179">
        <v>55</v>
      </c>
      <c r="G79" s="229">
        <v>15100169</v>
      </c>
      <c r="H79" s="232" t="s">
        <v>189</v>
      </c>
      <c r="I79" s="233">
        <v>3471.41</v>
      </c>
      <c r="J79" s="191">
        <v>3471.41</v>
      </c>
      <c r="K79" s="234">
        <v>3442.79</v>
      </c>
      <c r="L79" s="233">
        <v>3442.79</v>
      </c>
      <c r="M79" s="50"/>
      <c r="N79" s="49">
        <v>20.059999999999999</v>
      </c>
      <c r="O79" s="49">
        <v>9.6199999999999992</v>
      </c>
      <c r="P79" s="49">
        <v>34.549999999999997</v>
      </c>
      <c r="Q79" s="51">
        <v>3952</v>
      </c>
      <c r="R79" s="49" t="s">
        <v>37</v>
      </c>
      <c r="S79" s="51">
        <f>((100-N79)/(100-O79))*Q79</f>
        <v>3495.4954635981412</v>
      </c>
      <c r="T79" s="49">
        <f>N79-O79</f>
        <v>10.44</v>
      </c>
      <c r="U79" s="52"/>
      <c r="V79" s="49">
        <v>24.81</v>
      </c>
      <c r="W79" s="49">
        <v>11.82</v>
      </c>
      <c r="X79" s="49">
        <v>24.78</v>
      </c>
      <c r="Y79" s="44">
        <v>4562</v>
      </c>
      <c r="Z79" s="44" t="s">
        <v>31</v>
      </c>
      <c r="AA79" s="51">
        <f>((100-V79)/(100-W79))*Y79</f>
        <v>3889.9612156951684</v>
      </c>
      <c r="AB79" s="49">
        <f>V79-W79</f>
        <v>12.989999999999998</v>
      </c>
      <c r="AC79" s="51"/>
      <c r="AD79" s="53"/>
      <c r="AE79" s="54"/>
      <c r="AF79" s="53"/>
      <c r="AG79" s="52"/>
    </row>
    <row r="80" spans="1:33" ht="43.95" customHeight="1">
      <c r="A80" s="155">
        <v>30</v>
      </c>
      <c r="B80" s="201" t="s">
        <v>154</v>
      </c>
      <c r="C80" s="157">
        <v>26</v>
      </c>
      <c r="D80" s="200" t="s">
        <v>80</v>
      </c>
      <c r="E80" s="222" t="s">
        <v>34</v>
      </c>
      <c r="F80" s="203">
        <v>59</v>
      </c>
      <c r="G80" s="229">
        <v>151000177</v>
      </c>
      <c r="H80" s="218" t="s">
        <v>155</v>
      </c>
      <c r="I80" s="221">
        <v>3832.63</v>
      </c>
      <c r="J80" s="162">
        <v>3832.63</v>
      </c>
      <c r="K80" s="221">
        <v>3802.35</v>
      </c>
      <c r="L80" s="221">
        <v>3802.35</v>
      </c>
      <c r="M80" s="50"/>
      <c r="N80" s="49"/>
      <c r="O80" s="49"/>
      <c r="P80" s="49"/>
      <c r="Q80" s="51">
        <v>3718</v>
      </c>
      <c r="R80" s="49" t="s">
        <v>37</v>
      </c>
      <c r="S80" s="51">
        <v>3511</v>
      </c>
      <c r="T80" s="49"/>
      <c r="U80" s="52"/>
      <c r="V80" s="49"/>
      <c r="W80" s="49"/>
      <c r="X80" s="49"/>
      <c r="Y80" s="44">
        <v>4150</v>
      </c>
      <c r="Z80" s="44" t="s">
        <v>34</v>
      </c>
      <c r="AA80" s="51">
        <v>3850</v>
      </c>
      <c r="AB80" s="49"/>
      <c r="AC80" s="51"/>
      <c r="AD80" s="53"/>
      <c r="AE80" s="54"/>
      <c r="AF80" s="53"/>
      <c r="AG80" s="52"/>
    </row>
    <row r="81" spans="1:33" ht="43.95" customHeight="1">
      <c r="A81" s="155">
        <v>42</v>
      </c>
      <c r="B81" s="199" t="s">
        <v>188</v>
      </c>
      <c r="C81" s="157">
        <v>35</v>
      </c>
      <c r="D81" s="200" t="s">
        <v>80</v>
      </c>
      <c r="E81" s="235" t="s">
        <v>34</v>
      </c>
      <c r="F81" s="203">
        <v>59</v>
      </c>
      <c r="G81" s="204">
        <v>151000180</v>
      </c>
      <c r="H81" s="218" t="s">
        <v>188</v>
      </c>
      <c r="I81" s="191">
        <v>3949.72</v>
      </c>
      <c r="J81" s="162">
        <v>3949.72</v>
      </c>
      <c r="K81" s="191">
        <v>3925</v>
      </c>
      <c r="L81" s="236">
        <v>3925</v>
      </c>
      <c r="M81" s="50"/>
      <c r="N81" s="49"/>
      <c r="O81" s="49"/>
      <c r="P81" s="49"/>
      <c r="Q81" s="51">
        <v>3718</v>
      </c>
      <c r="R81" s="49" t="s">
        <v>37</v>
      </c>
      <c r="S81" s="51">
        <v>3511</v>
      </c>
      <c r="T81" s="49"/>
      <c r="U81" s="52"/>
      <c r="V81" s="49"/>
      <c r="W81" s="49"/>
      <c r="X81" s="49"/>
      <c r="Y81" s="44">
        <v>4150</v>
      </c>
      <c r="Z81" s="44" t="s">
        <v>34</v>
      </c>
      <c r="AA81" s="51">
        <v>3850</v>
      </c>
      <c r="AB81" s="49"/>
      <c r="AC81" s="51"/>
      <c r="AD81" s="53"/>
      <c r="AE81" s="54"/>
      <c r="AF81" s="53"/>
      <c r="AG81" s="52"/>
    </row>
    <row r="82" spans="1:33" ht="43.95" customHeight="1">
      <c r="A82" s="155"/>
      <c r="B82" s="199"/>
      <c r="C82" s="237"/>
      <c r="D82" s="172" t="s">
        <v>80</v>
      </c>
      <c r="E82" s="206" t="s">
        <v>34</v>
      </c>
      <c r="F82" s="213"/>
      <c r="G82" s="204"/>
      <c r="H82" s="218"/>
      <c r="I82" s="168"/>
      <c r="J82" s="166">
        <f>SUM(J79:J81)</f>
        <v>11253.76</v>
      </c>
      <c r="K82" s="174">
        <f>SUM(K79:K81)</f>
        <v>11170.14</v>
      </c>
      <c r="L82" s="236"/>
      <c r="M82" s="50"/>
      <c r="N82" s="49"/>
      <c r="O82" s="49"/>
      <c r="P82" s="49"/>
      <c r="Q82" s="58">
        <f>SUMPRODUCT(Q79:Q81,K79:K81)/K82</f>
        <v>3790.122002051899</v>
      </c>
      <c r="R82" s="57" t="s">
        <v>37</v>
      </c>
      <c r="S82" s="58">
        <f>SUMPRODUCT(S79:S81,K79:K81)/K82</f>
        <v>3506.2212897171426</v>
      </c>
      <c r="T82" s="49"/>
      <c r="U82" s="52"/>
      <c r="V82" s="49"/>
      <c r="W82" s="49"/>
      <c r="X82" s="49"/>
      <c r="Y82" s="56">
        <f>SUMPRODUCT(Y79:Y81,J79:J81)/J82</f>
        <v>4277.0882727195176</v>
      </c>
      <c r="Z82" s="56" t="s">
        <v>34</v>
      </c>
      <c r="AA82" s="56">
        <f>SUMPRODUCT(AA79:AA81,J79:J81)/J82</f>
        <v>3862.3267035885215</v>
      </c>
      <c r="AB82" s="49"/>
      <c r="AC82" s="51"/>
      <c r="AD82" s="53"/>
      <c r="AE82" s="54"/>
      <c r="AF82" s="53"/>
      <c r="AG82" s="52"/>
    </row>
    <row r="83" spans="1:33" ht="43.95" customHeight="1">
      <c r="A83" s="155"/>
      <c r="B83" s="199"/>
      <c r="C83" s="157"/>
      <c r="D83" s="238"/>
      <c r="E83" s="239"/>
      <c r="F83" s="203"/>
      <c r="G83" s="204"/>
      <c r="H83" s="218"/>
      <c r="I83" s="168"/>
      <c r="J83" s="162"/>
      <c r="K83" s="169"/>
      <c r="L83" s="236"/>
      <c r="M83" s="50"/>
      <c r="N83" s="49"/>
      <c r="O83" s="49"/>
      <c r="P83" s="49"/>
      <c r="Q83" s="51"/>
      <c r="R83" s="49"/>
      <c r="S83" s="51"/>
      <c r="T83" s="49"/>
      <c r="U83" s="52"/>
      <c r="V83" s="49"/>
      <c r="W83" s="49"/>
      <c r="X83" s="49"/>
      <c r="Y83" s="44"/>
      <c r="Z83" s="44"/>
      <c r="AA83" s="51"/>
      <c r="AB83" s="49"/>
      <c r="AC83" s="51"/>
      <c r="AD83" s="53"/>
      <c r="AE83" s="54"/>
      <c r="AF83" s="53"/>
      <c r="AG83" s="52"/>
    </row>
    <row r="84" spans="1:33" ht="43.95" customHeight="1">
      <c r="A84" s="155"/>
      <c r="B84" s="199"/>
      <c r="C84" s="157"/>
      <c r="D84" s="200"/>
      <c r="E84" s="239"/>
      <c r="F84" s="203"/>
      <c r="G84" s="204"/>
      <c r="H84" s="218"/>
      <c r="I84" s="168"/>
      <c r="J84" s="162"/>
      <c r="K84" s="169"/>
      <c r="L84" s="236"/>
      <c r="M84" s="50"/>
      <c r="N84" s="49"/>
      <c r="O84" s="49"/>
      <c r="P84" s="49"/>
      <c r="Q84" s="51"/>
      <c r="R84" s="49"/>
      <c r="S84" s="51"/>
      <c r="T84" s="49"/>
      <c r="U84" s="52"/>
      <c r="V84" s="49"/>
      <c r="W84" s="49"/>
      <c r="X84" s="49"/>
      <c r="Y84" s="44"/>
      <c r="Z84" s="44"/>
      <c r="AA84" s="51"/>
      <c r="AB84" s="49"/>
      <c r="AC84" s="51"/>
      <c r="AD84" s="53"/>
      <c r="AE84" s="54"/>
      <c r="AF84" s="53"/>
      <c r="AG84" s="52"/>
    </row>
    <row r="85" spans="1:33" ht="43.95" customHeight="1">
      <c r="A85" s="155">
        <v>65</v>
      </c>
      <c r="B85" s="156" t="s">
        <v>191</v>
      </c>
      <c r="C85" s="157">
        <v>57</v>
      </c>
      <c r="D85" s="158" t="s">
        <v>192</v>
      </c>
      <c r="E85" s="44" t="s">
        <v>34</v>
      </c>
      <c r="F85" s="158">
        <v>59</v>
      </c>
      <c r="G85" s="158">
        <v>161000284</v>
      </c>
      <c r="H85" s="158" t="s">
        <v>193</v>
      </c>
      <c r="I85" s="168">
        <v>3998.83</v>
      </c>
      <c r="J85" s="162">
        <v>3998.83</v>
      </c>
      <c r="K85" s="169">
        <v>3967.8</v>
      </c>
      <c r="L85" s="168">
        <v>3967.8</v>
      </c>
      <c r="M85" s="50"/>
      <c r="N85" s="49"/>
      <c r="O85" s="49"/>
      <c r="P85" s="49"/>
      <c r="Q85" s="51">
        <v>2182</v>
      </c>
      <c r="R85" s="49" t="s">
        <v>166</v>
      </c>
      <c r="S85" s="51">
        <v>1766</v>
      </c>
      <c r="T85" s="49"/>
      <c r="U85" s="52"/>
      <c r="V85" s="49"/>
      <c r="W85" s="49"/>
      <c r="X85" s="49"/>
      <c r="Y85" s="44">
        <v>4150</v>
      </c>
      <c r="Z85" s="44" t="s">
        <v>34</v>
      </c>
      <c r="AA85" s="51">
        <v>3850</v>
      </c>
      <c r="AB85" s="49"/>
      <c r="AC85" s="51"/>
      <c r="AD85" s="53"/>
      <c r="AE85" s="54">
        <f>Y85-Q85</f>
        <v>1968</v>
      </c>
      <c r="AF85" s="53"/>
      <c r="AG85" s="52"/>
    </row>
    <row r="86" spans="1:33" ht="43.95" customHeight="1">
      <c r="A86" s="155">
        <v>11</v>
      </c>
      <c r="B86" s="207" t="s">
        <v>194</v>
      </c>
      <c r="C86" s="159">
        <v>8</v>
      </c>
      <c r="D86" s="208" t="s">
        <v>195</v>
      </c>
      <c r="E86" s="222" t="s">
        <v>34</v>
      </c>
      <c r="F86" s="240">
        <v>59</v>
      </c>
      <c r="G86" s="241">
        <v>142000053</v>
      </c>
      <c r="H86" s="242" t="s">
        <v>164</v>
      </c>
      <c r="I86" s="233">
        <v>3857.92</v>
      </c>
      <c r="J86" s="243">
        <v>3857.92</v>
      </c>
      <c r="K86" s="233">
        <v>3826.52</v>
      </c>
      <c r="L86" s="244">
        <v>3826.52</v>
      </c>
      <c r="M86" s="50"/>
      <c r="N86" s="49"/>
      <c r="O86" s="49"/>
      <c r="P86" s="49"/>
      <c r="Q86" s="51">
        <v>2182</v>
      </c>
      <c r="R86" s="49" t="s">
        <v>166</v>
      </c>
      <c r="S86" s="51">
        <v>1766</v>
      </c>
      <c r="T86" s="49"/>
      <c r="U86" s="52"/>
      <c r="V86" s="49"/>
      <c r="W86" s="49"/>
      <c r="X86" s="49"/>
      <c r="Y86" s="44">
        <v>4150</v>
      </c>
      <c r="Z86" s="44" t="s">
        <v>34</v>
      </c>
      <c r="AA86" s="51">
        <v>3850</v>
      </c>
      <c r="AB86" s="49"/>
      <c r="AC86" s="51"/>
      <c r="AD86" s="53"/>
      <c r="AE86" s="54"/>
      <c r="AF86" s="53"/>
      <c r="AG86" s="52"/>
    </row>
    <row r="87" spans="1:33" ht="43.95" customHeight="1">
      <c r="A87" s="155">
        <v>13</v>
      </c>
      <c r="B87" s="207" t="s">
        <v>194</v>
      </c>
      <c r="C87" s="159">
        <v>10</v>
      </c>
      <c r="D87" s="208" t="s">
        <v>195</v>
      </c>
      <c r="E87" s="222" t="s">
        <v>34</v>
      </c>
      <c r="F87" s="240">
        <v>59</v>
      </c>
      <c r="G87" s="241">
        <v>162000341</v>
      </c>
      <c r="H87" s="242" t="s">
        <v>164</v>
      </c>
      <c r="I87" s="233">
        <v>3924.46</v>
      </c>
      <c r="J87" s="243">
        <v>3924.46</v>
      </c>
      <c r="K87" s="233">
        <v>3893.9</v>
      </c>
      <c r="L87" s="244">
        <v>3893.9</v>
      </c>
      <c r="M87" s="50"/>
      <c r="N87" s="49">
        <v>21.7</v>
      </c>
      <c r="O87" s="49">
        <v>4.83</v>
      </c>
      <c r="P87" s="49">
        <v>62.16</v>
      </c>
      <c r="Q87" s="51">
        <v>2251</v>
      </c>
      <c r="R87" s="49" t="s">
        <v>54</v>
      </c>
      <c r="S87" s="51">
        <f>((100-N87)/(100-O87))*Q87</f>
        <v>1851.9838184301775</v>
      </c>
      <c r="T87" s="49">
        <f>N87-O87</f>
        <v>16.869999999999997</v>
      </c>
      <c r="U87" s="52"/>
      <c r="V87" s="49"/>
      <c r="W87" s="49"/>
      <c r="X87" s="49"/>
      <c r="Y87" s="51">
        <v>4150</v>
      </c>
      <c r="Z87" s="49" t="s">
        <v>34</v>
      </c>
      <c r="AA87" s="51">
        <v>3850</v>
      </c>
      <c r="AB87" s="49"/>
      <c r="AC87" s="51"/>
      <c r="AD87" s="53"/>
      <c r="AE87" s="54"/>
      <c r="AF87" s="53"/>
      <c r="AG87" s="52"/>
    </row>
    <row r="88" spans="1:33" ht="43.95" customHeight="1">
      <c r="A88" s="155"/>
      <c r="B88" s="207"/>
      <c r="C88" s="159"/>
      <c r="D88" s="205" t="s">
        <v>195</v>
      </c>
      <c r="E88" s="230" t="s">
        <v>34</v>
      </c>
      <c r="F88" s="245"/>
      <c r="G88" s="241"/>
      <c r="H88" s="242"/>
      <c r="I88" s="233"/>
      <c r="J88" s="246">
        <f>SUM(J85:J87)</f>
        <v>11781.21</v>
      </c>
      <c r="K88" s="247">
        <f>SUM(K85:K87)</f>
        <v>11688.22</v>
      </c>
      <c r="L88" s="244"/>
      <c r="M88" s="50"/>
      <c r="N88" s="49"/>
      <c r="O88" s="49"/>
      <c r="P88" s="49"/>
      <c r="Q88" s="58">
        <f>SUMPRODUCT(Q85:Q87,K85:K87)/K88</f>
        <v>2204.9871699882447</v>
      </c>
      <c r="R88" s="57" t="s">
        <v>54</v>
      </c>
      <c r="S88" s="58">
        <f>SUMPRODUCT(S85:S87,K85:K87)/K88</f>
        <v>1794.6452847897517</v>
      </c>
      <c r="T88" s="49"/>
      <c r="U88" s="52"/>
      <c r="V88" s="49"/>
      <c r="W88" s="49"/>
      <c r="X88" s="49"/>
      <c r="Y88" s="58">
        <v>4150</v>
      </c>
      <c r="Z88" s="57" t="s">
        <v>34</v>
      </c>
      <c r="AA88" s="58">
        <v>3850</v>
      </c>
      <c r="AB88" s="49"/>
      <c r="AC88" s="51"/>
      <c r="AD88" s="53"/>
      <c r="AE88" s="54"/>
      <c r="AF88" s="53"/>
      <c r="AG88" s="52"/>
    </row>
    <row r="89" spans="1:33" ht="43.95" customHeight="1">
      <c r="A89" s="155"/>
      <c r="B89" s="207"/>
      <c r="C89" s="159"/>
      <c r="D89" s="208"/>
      <c r="E89" s="222"/>
      <c r="F89" s="245"/>
      <c r="G89" s="241"/>
      <c r="H89" s="242"/>
      <c r="I89" s="233"/>
      <c r="J89" s="243"/>
      <c r="K89" s="233"/>
      <c r="L89" s="244"/>
      <c r="M89" s="50"/>
      <c r="N89" s="49"/>
      <c r="O89" s="49"/>
      <c r="P89" s="49"/>
      <c r="Q89" s="51"/>
      <c r="R89" s="49"/>
      <c r="S89" s="51"/>
      <c r="T89" s="49"/>
      <c r="U89" s="52"/>
      <c r="V89" s="49"/>
      <c r="W89" s="49"/>
      <c r="X89" s="49"/>
      <c r="Y89" s="51"/>
      <c r="Z89" s="49"/>
      <c r="AA89" s="51"/>
      <c r="AB89" s="49"/>
      <c r="AC89" s="51"/>
      <c r="AD89" s="53"/>
      <c r="AE89" s="54"/>
      <c r="AF89" s="53"/>
      <c r="AG89" s="52"/>
    </row>
    <row r="90" spans="1:33" ht="43.95" customHeight="1">
      <c r="A90" s="155"/>
      <c r="B90" s="207"/>
      <c r="C90" s="159"/>
      <c r="D90" s="208"/>
      <c r="E90" s="222"/>
      <c r="F90" s="245"/>
      <c r="G90" s="241"/>
      <c r="H90" s="242"/>
      <c r="I90" s="233"/>
      <c r="J90" s="243"/>
      <c r="K90" s="233"/>
      <c r="L90" s="244"/>
      <c r="M90" s="50"/>
      <c r="N90" s="49"/>
      <c r="O90" s="49"/>
      <c r="P90" s="49"/>
      <c r="Q90" s="51"/>
      <c r="R90" s="49"/>
      <c r="S90" s="51"/>
      <c r="T90" s="49"/>
      <c r="U90" s="52"/>
      <c r="V90" s="49"/>
      <c r="W90" s="49"/>
      <c r="X90" s="49"/>
      <c r="Y90" s="51"/>
      <c r="Z90" s="49"/>
      <c r="AA90" s="51"/>
      <c r="AB90" s="49"/>
      <c r="AC90" s="51"/>
      <c r="AD90" s="53"/>
      <c r="AE90" s="54"/>
      <c r="AF90" s="53"/>
      <c r="AG90" s="52"/>
    </row>
    <row r="91" spans="1:33" ht="43.95" customHeight="1">
      <c r="A91" s="155">
        <v>22</v>
      </c>
      <c r="B91" s="199" t="s">
        <v>196</v>
      </c>
      <c r="C91" s="157">
        <v>18</v>
      </c>
      <c r="D91" s="200" t="s">
        <v>93</v>
      </c>
      <c r="E91" s="222" t="s">
        <v>31</v>
      </c>
      <c r="F91" s="197">
        <v>58</v>
      </c>
      <c r="G91" s="204">
        <v>462000265</v>
      </c>
      <c r="H91" s="218" t="s">
        <v>196</v>
      </c>
      <c r="I91" s="221">
        <v>3922.37</v>
      </c>
      <c r="J91" s="248">
        <v>3922.37</v>
      </c>
      <c r="K91" s="221">
        <v>3891.42</v>
      </c>
      <c r="L91" s="236">
        <v>3891.42</v>
      </c>
      <c r="M91" s="50"/>
      <c r="N91" s="49"/>
      <c r="O91" s="49"/>
      <c r="P91" s="49"/>
      <c r="Q91" s="51">
        <v>4150</v>
      </c>
      <c r="R91" s="49" t="s">
        <v>34</v>
      </c>
      <c r="S91" s="51">
        <v>3850</v>
      </c>
      <c r="T91" s="49"/>
      <c r="U91" s="52"/>
      <c r="V91" s="49"/>
      <c r="W91" s="49"/>
      <c r="X91" s="49"/>
      <c r="Y91" s="44">
        <v>4450</v>
      </c>
      <c r="Z91" s="44" t="s">
        <v>31</v>
      </c>
      <c r="AA91" s="51">
        <v>4150</v>
      </c>
      <c r="AB91" s="49"/>
      <c r="AC91" s="51"/>
      <c r="AD91" s="53"/>
      <c r="AE91" s="54"/>
      <c r="AF91" s="53"/>
      <c r="AG91" s="52"/>
    </row>
    <row r="92" spans="1:33" ht="43.95" customHeight="1">
      <c r="A92" s="155">
        <v>40</v>
      </c>
      <c r="B92" s="199" t="s">
        <v>172</v>
      </c>
      <c r="C92" s="157">
        <v>33</v>
      </c>
      <c r="D92" s="200" t="s">
        <v>93</v>
      </c>
      <c r="E92" s="222" t="s">
        <v>31</v>
      </c>
      <c r="F92" s="203">
        <v>59</v>
      </c>
      <c r="G92" s="201">
        <v>462000266</v>
      </c>
      <c r="H92" s="218" t="s">
        <v>148</v>
      </c>
      <c r="I92" s="228">
        <v>4034.43</v>
      </c>
      <c r="J92" s="248">
        <v>4034.43</v>
      </c>
      <c r="K92" s="228">
        <v>4002.53</v>
      </c>
      <c r="L92" s="249">
        <v>4002.53</v>
      </c>
      <c r="M92" s="50"/>
      <c r="N92" s="49"/>
      <c r="O92" s="49"/>
      <c r="P92" s="49"/>
      <c r="Q92" s="51">
        <v>4150</v>
      </c>
      <c r="R92" s="49" t="s">
        <v>34</v>
      </c>
      <c r="S92" s="51">
        <v>3850</v>
      </c>
      <c r="T92" s="49"/>
      <c r="U92" s="52"/>
      <c r="V92" s="49"/>
      <c r="W92" s="49"/>
      <c r="X92" s="49"/>
      <c r="Y92" s="44">
        <v>4450</v>
      </c>
      <c r="Z92" s="44" t="s">
        <v>31</v>
      </c>
      <c r="AA92" s="51">
        <v>4150</v>
      </c>
      <c r="AB92" s="49"/>
      <c r="AC92" s="51"/>
      <c r="AD92" s="53"/>
      <c r="AE92" s="54"/>
      <c r="AF92" s="53"/>
      <c r="AG92" s="52"/>
    </row>
    <row r="93" spans="1:33" ht="43.95" customHeight="1">
      <c r="A93" s="155">
        <v>47</v>
      </c>
      <c r="B93" s="199" t="s">
        <v>169</v>
      </c>
      <c r="C93" s="157">
        <v>39</v>
      </c>
      <c r="D93" s="200" t="s">
        <v>93</v>
      </c>
      <c r="E93" s="222" t="s">
        <v>31</v>
      </c>
      <c r="F93" s="203">
        <v>59</v>
      </c>
      <c r="G93" s="204">
        <v>462000270</v>
      </c>
      <c r="H93" s="218" t="s">
        <v>169</v>
      </c>
      <c r="I93" s="221">
        <v>4048.23</v>
      </c>
      <c r="J93" s="248">
        <v>4048.23</v>
      </c>
      <c r="K93" s="221">
        <v>4016.22</v>
      </c>
      <c r="L93" s="236">
        <v>4016.22</v>
      </c>
      <c r="M93" s="50"/>
      <c r="N93" s="49"/>
      <c r="O93" s="49"/>
      <c r="P93" s="49"/>
      <c r="Q93" s="51">
        <v>4150</v>
      </c>
      <c r="R93" s="49" t="s">
        <v>34</v>
      </c>
      <c r="S93" s="51">
        <v>3850</v>
      </c>
      <c r="T93" s="49"/>
      <c r="U93" s="52"/>
      <c r="V93" s="49"/>
      <c r="W93" s="49"/>
      <c r="X93" s="49"/>
      <c r="Y93" s="44">
        <v>4450</v>
      </c>
      <c r="Z93" s="44" t="s">
        <v>31</v>
      </c>
      <c r="AA93" s="51">
        <v>4150</v>
      </c>
      <c r="AB93" s="49"/>
      <c r="AC93" s="51"/>
      <c r="AD93" s="53"/>
      <c r="AE93" s="54"/>
      <c r="AF93" s="53"/>
      <c r="AG93" s="52"/>
    </row>
    <row r="94" spans="1:33" ht="43.95" customHeight="1">
      <c r="A94" s="155">
        <v>51</v>
      </c>
      <c r="B94" s="199" t="s">
        <v>178</v>
      </c>
      <c r="C94" s="157">
        <v>43</v>
      </c>
      <c r="D94" s="200" t="s">
        <v>93</v>
      </c>
      <c r="E94" s="222" t="s">
        <v>31</v>
      </c>
      <c r="F94" s="203">
        <v>58</v>
      </c>
      <c r="G94" s="204">
        <v>462000271</v>
      </c>
      <c r="H94" s="218" t="s">
        <v>169</v>
      </c>
      <c r="I94" s="221">
        <v>3869.94</v>
      </c>
      <c r="J94" s="248">
        <v>3869.94</v>
      </c>
      <c r="K94" s="221">
        <v>3838.42</v>
      </c>
      <c r="L94" s="236">
        <v>3838.42</v>
      </c>
      <c r="M94" s="50"/>
      <c r="N94" s="49"/>
      <c r="O94" s="49"/>
      <c r="P94" s="49"/>
      <c r="Q94" s="51">
        <v>4150</v>
      </c>
      <c r="R94" s="49" t="s">
        <v>34</v>
      </c>
      <c r="S94" s="51">
        <v>3850</v>
      </c>
      <c r="T94" s="49"/>
      <c r="U94" s="52"/>
      <c r="V94" s="49"/>
      <c r="W94" s="49"/>
      <c r="X94" s="49"/>
      <c r="Y94" s="44">
        <v>4450</v>
      </c>
      <c r="Z94" s="44" t="s">
        <v>31</v>
      </c>
      <c r="AA94" s="51">
        <v>4150</v>
      </c>
      <c r="AB94" s="49"/>
      <c r="AC94" s="51"/>
      <c r="AD94" s="53"/>
      <c r="AE94" s="54"/>
      <c r="AF94" s="53"/>
      <c r="AG94" s="52"/>
    </row>
    <row r="95" spans="1:33" ht="43.95" customHeight="1">
      <c r="A95" s="155"/>
      <c r="B95" s="199"/>
      <c r="C95" s="157"/>
      <c r="D95" s="205" t="s">
        <v>93</v>
      </c>
      <c r="E95" s="230" t="s">
        <v>31</v>
      </c>
      <c r="F95" s="203"/>
      <c r="G95" s="204"/>
      <c r="H95" s="218"/>
      <c r="I95" s="221"/>
      <c r="J95" s="250">
        <f>SUM(J91:J94)</f>
        <v>15874.97</v>
      </c>
      <c r="K95" s="247">
        <f>SUM(K91:K94)</f>
        <v>15748.59</v>
      </c>
      <c r="L95" s="236"/>
      <c r="M95" s="50"/>
      <c r="N95" s="49"/>
      <c r="O95" s="49"/>
      <c r="P95" s="49"/>
      <c r="Q95" s="58">
        <v>4150</v>
      </c>
      <c r="R95" s="57" t="s">
        <v>34</v>
      </c>
      <c r="S95" s="58">
        <v>3850</v>
      </c>
      <c r="T95" s="49"/>
      <c r="U95" s="52"/>
      <c r="V95" s="49"/>
      <c r="W95" s="49"/>
      <c r="X95" s="49"/>
      <c r="Y95" s="56">
        <v>4450</v>
      </c>
      <c r="Z95" s="56" t="s">
        <v>31</v>
      </c>
      <c r="AA95" s="58">
        <v>4150</v>
      </c>
      <c r="AB95" s="49"/>
      <c r="AC95" s="51"/>
      <c r="AD95" s="53"/>
      <c r="AE95" s="54"/>
      <c r="AF95" s="53"/>
      <c r="AG95" s="52"/>
    </row>
    <row r="96" spans="1:33" ht="43.95" customHeight="1">
      <c r="A96" s="155"/>
      <c r="B96" s="199"/>
      <c r="C96" s="157"/>
      <c r="D96" s="200"/>
      <c r="E96" s="222"/>
      <c r="F96" s="203"/>
      <c r="G96" s="204"/>
      <c r="H96" s="218"/>
      <c r="I96" s="221"/>
      <c r="J96" s="248"/>
      <c r="K96" s="221"/>
      <c r="L96" s="236"/>
      <c r="M96" s="50"/>
      <c r="N96" s="49"/>
      <c r="O96" s="49"/>
      <c r="P96" s="49"/>
      <c r="Q96" s="51"/>
      <c r="R96" s="49"/>
      <c r="S96" s="51"/>
      <c r="T96" s="49"/>
      <c r="U96" s="52"/>
      <c r="V96" s="49"/>
      <c r="W96" s="49"/>
      <c r="X96" s="49"/>
      <c r="Y96" s="44"/>
      <c r="Z96" s="44"/>
      <c r="AA96" s="51"/>
      <c r="AB96" s="49"/>
      <c r="AC96" s="51"/>
      <c r="AD96" s="53"/>
      <c r="AE96" s="54"/>
      <c r="AF96" s="53"/>
      <c r="AG96" s="52"/>
    </row>
    <row r="97" spans="1:33" ht="43.95" customHeight="1">
      <c r="A97" s="155"/>
      <c r="B97" s="199"/>
      <c r="C97" s="157"/>
      <c r="D97" s="200"/>
      <c r="E97" s="222"/>
      <c r="F97" s="203"/>
      <c r="G97" s="204"/>
      <c r="H97" s="218"/>
      <c r="I97" s="221"/>
      <c r="J97" s="248"/>
      <c r="K97" s="221"/>
      <c r="L97" s="236"/>
      <c r="M97" s="50"/>
      <c r="N97" s="49"/>
      <c r="O97" s="49"/>
      <c r="P97" s="49"/>
      <c r="Q97" s="51"/>
      <c r="R97" s="49"/>
      <c r="S97" s="51"/>
      <c r="T97" s="49"/>
      <c r="U97" s="52"/>
      <c r="V97" s="49"/>
      <c r="W97" s="49"/>
      <c r="X97" s="49"/>
      <c r="Y97" s="44"/>
      <c r="Z97" s="44"/>
      <c r="AA97" s="51"/>
      <c r="AB97" s="49"/>
      <c r="AC97" s="51"/>
      <c r="AD97" s="53"/>
      <c r="AE97" s="54"/>
      <c r="AF97" s="53"/>
      <c r="AG97" s="52"/>
    </row>
    <row r="98" spans="1:33" ht="43.95" customHeight="1">
      <c r="A98" s="155">
        <v>4</v>
      </c>
      <c r="B98" s="211" t="s">
        <v>162</v>
      </c>
      <c r="C98" s="159">
        <v>3</v>
      </c>
      <c r="D98" s="208" t="s">
        <v>140</v>
      </c>
      <c r="E98" s="222" t="s">
        <v>31</v>
      </c>
      <c r="F98" s="251">
        <v>58</v>
      </c>
      <c r="G98" s="204">
        <v>462000263</v>
      </c>
      <c r="H98" s="218" t="s">
        <v>197</v>
      </c>
      <c r="I98" s="233">
        <v>3751</v>
      </c>
      <c r="J98" s="221">
        <v>3751</v>
      </c>
      <c r="K98" s="234">
        <v>3721.74</v>
      </c>
      <c r="L98" s="244">
        <v>3721.74</v>
      </c>
      <c r="M98" s="50"/>
      <c r="N98" s="49">
        <v>18.5</v>
      </c>
      <c r="O98" s="49">
        <v>5.12</v>
      </c>
      <c r="P98" s="49">
        <v>60.82</v>
      </c>
      <c r="Q98" s="51">
        <v>2075</v>
      </c>
      <c r="R98" s="49" t="s">
        <v>166</v>
      </c>
      <c r="S98" s="51">
        <f>((100-N98)/(100-O98))*Q98</f>
        <v>1782.383010118044</v>
      </c>
      <c r="T98" s="49">
        <f>N98-O98</f>
        <v>13.379999999999999</v>
      </c>
      <c r="U98" s="52"/>
      <c r="V98" s="49">
        <v>17.079999999999998</v>
      </c>
      <c r="W98" s="49">
        <v>8.51</v>
      </c>
      <c r="X98" s="49">
        <v>30.7</v>
      </c>
      <c r="Y98" s="44">
        <v>4307</v>
      </c>
      <c r="Z98" s="44" t="s">
        <v>31</v>
      </c>
      <c r="AA98" s="51">
        <f>((100-V98)/(100-W98))*Y98</f>
        <v>3903.5571100666739</v>
      </c>
      <c r="AB98" s="49">
        <f>V98-W98</f>
        <v>8.5699999999999985</v>
      </c>
      <c r="AC98" s="51"/>
      <c r="AD98" s="53"/>
      <c r="AE98" s="54"/>
      <c r="AF98" s="53"/>
      <c r="AG98" s="52"/>
    </row>
    <row r="99" spans="1:33" ht="43.95" customHeight="1">
      <c r="A99" s="155">
        <v>12</v>
      </c>
      <c r="B99" s="207" t="s">
        <v>194</v>
      </c>
      <c r="C99" s="159">
        <v>9</v>
      </c>
      <c r="D99" s="208" t="s">
        <v>140</v>
      </c>
      <c r="E99" s="222" t="s">
        <v>31</v>
      </c>
      <c r="F99" s="240">
        <v>59</v>
      </c>
      <c r="G99" s="204">
        <v>462000264</v>
      </c>
      <c r="H99" s="242" t="s">
        <v>175</v>
      </c>
      <c r="I99" s="233">
        <v>3971.67</v>
      </c>
      <c r="J99" s="252">
        <v>3971.67</v>
      </c>
      <c r="K99" s="233">
        <v>3940.76</v>
      </c>
      <c r="L99" s="244">
        <v>3940.76</v>
      </c>
      <c r="M99" s="50"/>
      <c r="N99" s="49">
        <v>21.76</v>
      </c>
      <c r="O99" s="49">
        <v>5.35</v>
      </c>
      <c r="P99" s="49">
        <v>61.16</v>
      </c>
      <c r="Q99" s="51">
        <v>2156</v>
      </c>
      <c r="R99" s="49" t="s">
        <v>166</v>
      </c>
      <c r="S99" s="51">
        <f>((100-N99)/(100-O99))*Q99</f>
        <v>1782.2022187004752</v>
      </c>
      <c r="T99" s="49">
        <f>N99-O99</f>
        <v>16.410000000000004</v>
      </c>
      <c r="U99" s="52"/>
      <c r="V99" s="49">
        <v>17.399999999999999</v>
      </c>
      <c r="W99" s="49">
        <v>6.89</v>
      </c>
      <c r="X99" s="49">
        <v>36.03</v>
      </c>
      <c r="Y99" s="51">
        <v>3981</v>
      </c>
      <c r="Z99" s="49" t="s">
        <v>37</v>
      </c>
      <c r="AA99" s="51">
        <f>((100-V99)/(100-W99))*Y99</f>
        <v>3531.6356997100202</v>
      </c>
      <c r="AB99" s="49">
        <f>V99-W99</f>
        <v>10.509999999999998</v>
      </c>
      <c r="AC99" s="51"/>
      <c r="AD99" s="53"/>
      <c r="AE99" s="54"/>
      <c r="AF99" s="53"/>
      <c r="AG99" s="52"/>
    </row>
    <row r="100" spans="1:33" ht="43.95" customHeight="1">
      <c r="A100" s="155"/>
      <c r="B100" s="207"/>
      <c r="C100" s="159"/>
      <c r="D100" s="205" t="s">
        <v>140</v>
      </c>
      <c r="E100" s="230" t="s">
        <v>31</v>
      </c>
      <c r="F100" s="240"/>
      <c r="G100" s="204"/>
      <c r="H100" s="242"/>
      <c r="I100" s="233"/>
      <c r="J100" s="253">
        <f>SUM(J98:J99)</f>
        <v>7722.67</v>
      </c>
      <c r="K100" s="247">
        <f>SUM(K98:K99)</f>
        <v>7662.5</v>
      </c>
      <c r="L100" s="244"/>
      <c r="M100" s="50"/>
      <c r="N100" s="49"/>
      <c r="O100" s="49"/>
      <c r="P100" s="49"/>
      <c r="Q100" s="58">
        <f>SUMPRODUCT(Q98:Q99,K98:K99)/K100</f>
        <v>2116.6576261011419</v>
      </c>
      <c r="R100" s="57" t="s">
        <v>166</v>
      </c>
      <c r="S100" s="58">
        <v>1782</v>
      </c>
      <c r="T100" s="49"/>
      <c r="U100" s="52"/>
      <c r="V100" s="49"/>
      <c r="W100" s="49"/>
      <c r="X100" s="49"/>
      <c r="Y100" s="58">
        <f>SUMPRODUCT(Y98:Y99,J98:J99)/J100</f>
        <v>4139.3423867651991</v>
      </c>
      <c r="Z100" s="57" t="s">
        <v>34</v>
      </c>
      <c r="AA100" s="58">
        <f>SUMPRODUCT(AA98:AA99,J98:J99)/J100</f>
        <v>3712.2827052466814</v>
      </c>
      <c r="AB100" s="49"/>
      <c r="AC100" s="51"/>
      <c r="AD100" s="53"/>
      <c r="AE100" s="54"/>
      <c r="AF100" s="53"/>
      <c r="AG100" s="52"/>
    </row>
    <row r="101" spans="1:33" ht="43.95" customHeight="1">
      <c r="A101" s="155"/>
      <c r="B101" s="207"/>
      <c r="C101" s="159"/>
      <c r="D101" s="208"/>
      <c r="E101" s="222"/>
      <c r="F101" s="240"/>
      <c r="G101" s="204"/>
      <c r="H101" s="242"/>
      <c r="I101" s="233"/>
      <c r="J101" s="252"/>
      <c r="K101" s="233"/>
      <c r="L101" s="244"/>
      <c r="M101" s="50"/>
      <c r="N101" s="49"/>
      <c r="O101" s="49"/>
      <c r="P101" s="49"/>
      <c r="Q101" s="51"/>
      <c r="R101" s="49"/>
      <c r="S101" s="51"/>
      <c r="T101" s="49"/>
      <c r="U101" s="52"/>
      <c r="V101" s="49"/>
      <c r="W101" s="49"/>
      <c r="X101" s="49"/>
      <c r="Y101" s="51"/>
      <c r="Z101" s="49"/>
      <c r="AA101" s="51"/>
      <c r="AB101" s="49"/>
      <c r="AC101" s="51"/>
      <c r="AD101" s="53"/>
      <c r="AE101" s="54"/>
      <c r="AF101" s="53"/>
      <c r="AG101" s="52"/>
    </row>
    <row r="102" spans="1:33" ht="43.95" customHeight="1">
      <c r="A102" s="155"/>
      <c r="B102" s="207"/>
      <c r="C102" s="159"/>
      <c r="D102" s="208"/>
      <c r="E102" s="222"/>
      <c r="F102" s="240"/>
      <c r="G102" s="204"/>
      <c r="H102" s="242"/>
      <c r="I102" s="233"/>
      <c r="J102" s="252"/>
      <c r="K102" s="233"/>
      <c r="L102" s="244"/>
      <c r="M102" s="50"/>
      <c r="N102" s="49"/>
      <c r="O102" s="49"/>
      <c r="P102" s="49"/>
      <c r="Q102" s="51"/>
      <c r="R102" s="49"/>
      <c r="S102" s="51"/>
      <c r="T102" s="49"/>
      <c r="U102" s="52"/>
      <c r="V102" s="49"/>
      <c r="W102" s="49"/>
      <c r="X102" s="49"/>
      <c r="Y102" s="51"/>
      <c r="Z102" s="49"/>
      <c r="AA102" s="51"/>
      <c r="AB102" s="49"/>
      <c r="AC102" s="51"/>
      <c r="AD102" s="53"/>
      <c r="AE102" s="54"/>
      <c r="AF102" s="53"/>
      <c r="AG102" s="52"/>
    </row>
    <row r="103" spans="1:33" ht="43.95" customHeight="1">
      <c r="A103" s="155">
        <v>64</v>
      </c>
      <c r="B103" s="199" t="s">
        <v>191</v>
      </c>
      <c r="C103" s="157">
        <v>56</v>
      </c>
      <c r="D103" s="205" t="s">
        <v>198</v>
      </c>
      <c r="E103" s="230" t="s">
        <v>33</v>
      </c>
      <c r="F103" s="203">
        <v>58</v>
      </c>
      <c r="G103" s="201">
        <v>162000038</v>
      </c>
      <c r="H103" s="200" t="s">
        <v>193</v>
      </c>
      <c r="I103" s="221">
        <v>4016.8</v>
      </c>
      <c r="J103" s="250">
        <v>4016.8</v>
      </c>
      <c r="K103" s="247">
        <v>3985</v>
      </c>
      <c r="L103" s="236">
        <v>3985</v>
      </c>
      <c r="M103" s="50"/>
      <c r="N103" s="49"/>
      <c r="O103" s="49"/>
      <c r="P103" s="49"/>
      <c r="Q103" s="58">
        <v>3250</v>
      </c>
      <c r="R103" s="57" t="s">
        <v>47</v>
      </c>
      <c r="S103" s="58">
        <v>2950</v>
      </c>
      <c r="T103" s="49"/>
      <c r="U103" s="52"/>
      <c r="V103" s="49"/>
      <c r="W103" s="49"/>
      <c r="X103" s="49"/>
      <c r="Y103" s="56">
        <v>3550</v>
      </c>
      <c r="Z103" s="56" t="s">
        <v>33</v>
      </c>
      <c r="AA103" s="58">
        <v>3250</v>
      </c>
      <c r="AB103" s="49"/>
      <c r="AC103" s="51"/>
      <c r="AD103" s="53"/>
      <c r="AE103" s="54"/>
      <c r="AF103" s="53"/>
      <c r="AG103" s="52"/>
    </row>
    <row r="104" spans="1:33" ht="43.95" customHeight="1">
      <c r="A104" s="155"/>
      <c r="B104" s="199"/>
      <c r="C104" s="157"/>
      <c r="D104" s="200"/>
      <c r="E104" s="222"/>
      <c r="F104" s="203"/>
      <c r="G104" s="201"/>
      <c r="H104" s="200"/>
      <c r="I104" s="221"/>
      <c r="J104" s="248"/>
      <c r="K104" s="221"/>
      <c r="L104" s="236"/>
      <c r="M104" s="50"/>
      <c r="N104" s="49"/>
      <c r="O104" s="49"/>
      <c r="P104" s="49"/>
      <c r="Q104" s="51"/>
      <c r="R104" s="49"/>
      <c r="S104" s="51"/>
      <c r="T104" s="49"/>
      <c r="U104" s="52"/>
      <c r="V104" s="49"/>
      <c r="W104" s="49"/>
      <c r="X104" s="49"/>
      <c r="Y104" s="44"/>
      <c r="Z104" s="44"/>
      <c r="AA104" s="51"/>
      <c r="AB104" s="49"/>
      <c r="AC104" s="51"/>
      <c r="AD104" s="53"/>
      <c r="AE104" s="54"/>
      <c r="AF104" s="53"/>
      <c r="AG104" s="52"/>
    </row>
    <row r="105" spans="1:33" ht="43.95" customHeight="1">
      <c r="A105" s="155"/>
      <c r="B105" s="199"/>
      <c r="C105" s="157"/>
      <c r="D105" s="200"/>
      <c r="E105" s="222"/>
      <c r="F105" s="203"/>
      <c r="G105" s="201"/>
      <c r="H105" s="200"/>
      <c r="I105" s="221"/>
      <c r="J105" s="248"/>
      <c r="K105" s="221"/>
      <c r="L105" s="236"/>
      <c r="M105" s="50"/>
      <c r="N105" s="49"/>
      <c r="O105" s="49"/>
      <c r="P105" s="49"/>
      <c r="Q105" s="51"/>
      <c r="R105" s="49"/>
      <c r="S105" s="51"/>
      <c r="T105" s="49"/>
      <c r="U105" s="52"/>
      <c r="V105" s="49"/>
      <c r="W105" s="49"/>
      <c r="X105" s="49"/>
      <c r="Y105" s="44"/>
      <c r="Z105" s="44"/>
      <c r="AA105" s="51"/>
      <c r="AB105" s="49"/>
      <c r="AC105" s="51"/>
      <c r="AD105" s="53"/>
      <c r="AE105" s="54"/>
      <c r="AF105" s="53"/>
      <c r="AG105" s="52"/>
    </row>
    <row r="106" spans="1:33" ht="43.95" customHeight="1">
      <c r="A106" s="155"/>
      <c r="B106" s="199"/>
      <c r="C106" s="157"/>
      <c r="D106" s="200"/>
      <c r="E106" s="222"/>
      <c r="F106" s="203"/>
      <c r="G106" s="201"/>
      <c r="H106" s="200"/>
      <c r="I106" s="221"/>
      <c r="J106" s="248"/>
      <c r="K106" s="221"/>
      <c r="L106" s="236"/>
      <c r="M106" s="50"/>
      <c r="N106" s="49"/>
      <c r="O106" s="49"/>
      <c r="P106" s="49"/>
      <c r="Q106" s="51"/>
      <c r="R106" s="49"/>
      <c r="S106" s="51"/>
      <c r="T106" s="49"/>
      <c r="U106" s="52"/>
      <c r="V106" s="49"/>
      <c r="W106" s="49"/>
      <c r="X106" s="49"/>
      <c r="Y106" s="44"/>
      <c r="Z106" s="44"/>
      <c r="AA106" s="51"/>
      <c r="AB106" s="49"/>
      <c r="AC106" s="51"/>
      <c r="AD106" s="53"/>
      <c r="AE106" s="54"/>
      <c r="AF106" s="53"/>
      <c r="AG106" s="52"/>
    </row>
    <row r="107" spans="1:33" ht="43.95" customHeight="1">
      <c r="A107" s="155">
        <v>7</v>
      </c>
      <c r="B107" s="254" t="s">
        <v>160</v>
      </c>
      <c r="C107" s="159">
        <v>5</v>
      </c>
      <c r="D107" s="208" t="s">
        <v>81</v>
      </c>
      <c r="E107" s="222" t="s">
        <v>68</v>
      </c>
      <c r="F107" s="240">
        <v>58</v>
      </c>
      <c r="G107" s="211">
        <v>161009270</v>
      </c>
      <c r="H107" s="255" t="s">
        <v>162</v>
      </c>
      <c r="I107" s="256">
        <v>3698.44</v>
      </c>
      <c r="J107" s="221">
        <v>2573.71</v>
      </c>
      <c r="K107" s="256">
        <v>2573.71</v>
      </c>
      <c r="L107" s="257">
        <v>3669.2</v>
      </c>
      <c r="M107" s="50"/>
      <c r="N107" s="49">
        <v>24.17</v>
      </c>
      <c r="O107" s="49">
        <v>7.04</v>
      </c>
      <c r="P107" s="49">
        <v>37.26</v>
      </c>
      <c r="Q107" s="51">
        <v>4056</v>
      </c>
      <c r="R107" s="49" t="s">
        <v>34</v>
      </c>
      <c r="S107" s="51">
        <f>((100-N107)/(100-O107))*Q107</f>
        <v>3308.5895008605853</v>
      </c>
      <c r="T107" s="49">
        <f>N107-O107</f>
        <v>17.130000000000003</v>
      </c>
      <c r="U107" s="52"/>
      <c r="V107" s="49">
        <v>19.95</v>
      </c>
      <c r="W107" s="49">
        <v>8.6999999999999993</v>
      </c>
      <c r="X107" s="49">
        <v>25.4</v>
      </c>
      <c r="Y107" s="44">
        <v>4955</v>
      </c>
      <c r="Z107" s="44" t="s">
        <v>71</v>
      </c>
      <c r="AA107" s="51">
        <f>((100-V107)/(100-W107))*Y107</f>
        <v>4344.4441401971517</v>
      </c>
      <c r="AB107" s="49">
        <f>V107-W107</f>
        <v>11.25</v>
      </c>
      <c r="AC107" s="51"/>
      <c r="AD107" s="53"/>
      <c r="AE107" s="54"/>
      <c r="AF107" s="53"/>
      <c r="AG107" s="52"/>
    </row>
    <row r="108" spans="1:33" ht="43.95" customHeight="1">
      <c r="A108" s="155">
        <v>14</v>
      </c>
      <c r="B108" s="207" t="s">
        <v>199</v>
      </c>
      <c r="C108" s="159">
        <v>11</v>
      </c>
      <c r="D108" s="208" t="s">
        <v>81</v>
      </c>
      <c r="E108" s="222" t="s">
        <v>68</v>
      </c>
      <c r="F108" s="240">
        <v>58</v>
      </c>
      <c r="G108" s="241">
        <v>161009272</v>
      </c>
      <c r="H108" s="242" t="s">
        <v>194</v>
      </c>
      <c r="I108" s="233">
        <v>3899.8</v>
      </c>
      <c r="J108" s="248">
        <v>3899.8</v>
      </c>
      <c r="K108" s="233">
        <v>3869</v>
      </c>
      <c r="L108" s="244">
        <v>3869</v>
      </c>
      <c r="M108" s="50"/>
      <c r="N108" s="49">
        <v>22.53</v>
      </c>
      <c r="O108" s="49">
        <v>8.77</v>
      </c>
      <c r="P108" s="49">
        <v>45.03</v>
      </c>
      <c r="Q108" s="51">
        <v>3196</v>
      </c>
      <c r="R108" s="49" t="s">
        <v>47</v>
      </c>
      <c r="S108" s="51">
        <f>((100-N108)/(100-O108))*Q108</f>
        <v>2713.95505864299</v>
      </c>
      <c r="T108" s="49">
        <f>N108-O108</f>
        <v>13.760000000000002</v>
      </c>
      <c r="U108" s="52"/>
      <c r="V108" s="49"/>
      <c r="W108" s="49"/>
      <c r="X108" s="49"/>
      <c r="Y108" s="51">
        <v>4750</v>
      </c>
      <c r="Z108" s="49" t="s">
        <v>68</v>
      </c>
      <c r="AA108" s="51">
        <v>4450</v>
      </c>
      <c r="AB108" s="49"/>
      <c r="AC108" s="51"/>
      <c r="AD108" s="53"/>
      <c r="AE108" s="54"/>
      <c r="AF108" s="53"/>
      <c r="AG108" s="52"/>
    </row>
    <row r="109" spans="1:33" ht="43.95" customHeight="1">
      <c r="A109" s="155">
        <v>16</v>
      </c>
      <c r="B109" s="258" t="s">
        <v>200</v>
      </c>
      <c r="C109" s="157">
        <v>13</v>
      </c>
      <c r="D109" s="259" t="s">
        <v>81</v>
      </c>
      <c r="E109" s="260" t="s">
        <v>68</v>
      </c>
      <c r="F109" s="261">
        <v>58</v>
      </c>
      <c r="G109" s="262">
        <v>151000171</v>
      </c>
      <c r="H109" s="263" t="s">
        <v>199</v>
      </c>
      <c r="I109" s="234">
        <v>3929</v>
      </c>
      <c r="J109" s="264">
        <v>3929</v>
      </c>
      <c r="K109" s="234">
        <v>3898.35</v>
      </c>
      <c r="L109" s="265">
        <v>3898.35</v>
      </c>
      <c r="M109" s="50"/>
      <c r="N109" s="49">
        <v>19.510000000000002</v>
      </c>
      <c r="O109" s="49">
        <v>5.49</v>
      </c>
      <c r="P109" s="49">
        <v>48.75</v>
      </c>
      <c r="Q109" s="51">
        <v>3233</v>
      </c>
      <c r="R109" s="49" t="s">
        <v>47</v>
      </c>
      <c r="S109" s="51">
        <f>((100-N109)/(100-O109))*Q109</f>
        <v>2753.4035551793459</v>
      </c>
      <c r="T109" s="49">
        <f>N109-O109</f>
        <v>14.020000000000001</v>
      </c>
      <c r="U109" s="52"/>
      <c r="V109" s="49">
        <v>22.06</v>
      </c>
      <c r="W109" s="49">
        <v>8.01</v>
      </c>
      <c r="X109" s="49">
        <v>28.81</v>
      </c>
      <c r="Y109" s="44">
        <v>4719</v>
      </c>
      <c r="Z109" s="44" t="s">
        <v>68</v>
      </c>
      <c r="AA109" s="51">
        <f>((100-V109)/(100-W109))*Y109</f>
        <v>3998.248287857376</v>
      </c>
      <c r="AB109" s="49">
        <f>V109-W109</f>
        <v>14.049999999999999</v>
      </c>
      <c r="AC109" s="51"/>
      <c r="AD109" s="53"/>
      <c r="AE109" s="54"/>
      <c r="AF109" s="53"/>
      <c r="AG109" s="52"/>
    </row>
    <row r="110" spans="1:33" ht="43.95" customHeight="1">
      <c r="A110" s="155">
        <v>17</v>
      </c>
      <c r="B110" s="258" t="s">
        <v>200</v>
      </c>
      <c r="C110" s="157">
        <v>14</v>
      </c>
      <c r="D110" s="266" t="s">
        <v>81</v>
      </c>
      <c r="E110" s="260" t="s">
        <v>68</v>
      </c>
      <c r="F110" s="261">
        <v>58</v>
      </c>
      <c r="G110" s="267">
        <v>151000172</v>
      </c>
      <c r="H110" s="263" t="s">
        <v>200</v>
      </c>
      <c r="I110" s="233">
        <v>3955.45</v>
      </c>
      <c r="J110" s="268">
        <v>3955.45</v>
      </c>
      <c r="K110" s="233">
        <v>3924.25</v>
      </c>
      <c r="L110" s="244">
        <v>3924.25</v>
      </c>
      <c r="M110" s="50"/>
      <c r="N110" s="49">
        <v>20.49</v>
      </c>
      <c r="O110" s="49">
        <v>5.81</v>
      </c>
      <c r="P110" s="49">
        <v>49.25</v>
      </c>
      <c r="Q110" s="51">
        <v>3150</v>
      </c>
      <c r="R110" s="49" t="s">
        <v>47</v>
      </c>
      <c r="S110" s="51">
        <f>((100-N110)/(100-O110))*Q110</f>
        <v>2659.0561630746365</v>
      </c>
      <c r="T110" s="49">
        <f>N110-O110</f>
        <v>14.68</v>
      </c>
      <c r="U110" s="52"/>
      <c r="V110" s="49">
        <v>22.22</v>
      </c>
      <c r="W110" s="49">
        <v>6.22</v>
      </c>
      <c r="X110" s="49">
        <v>44.41</v>
      </c>
      <c r="Y110" s="44">
        <v>3513</v>
      </c>
      <c r="Z110" s="44" t="s">
        <v>33</v>
      </c>
      <c r="AA110" s="51">
        <f>((100-V110)/(100-W110))*Y110</f>
        <v>2913.6397952655147</v>
      </c>
      <c r="AB110" s="49">
        <f>V110-W110</f>
        <v>16</v>
      </c>
      <c r="AC110" s="51"/>
      <c r="AD110" s="53"/>
      <c r="AE110" s="54"/>
      <c r="AF110" s="53"/>
      <c r="AG110" s="52"/>
    </row>
    <row r="111" spans="1:33" ht="43.95" customHeight="1">
      <c r="A111" s="155">
        <v>20</v>
      </c>
      <c r="B111" s="199" t="s">
        <v>151</v>
      </c>
      <c r="C111" s="157">
        <v>16</v>
      </c>
      <c r="D111" s="200" t="s">
        <v>81</v>
      </c>
      <c r="E111" s="222" t="s">
        <v>68</v>
      </c>
      <c r="F111" s="203">
        <v>59</v>
      </c>
      <c r="G111" s="204">
        <v>161009273</v>
      </c>
      <c r="H111" s="218" t="s">
        <v>151</v>
      </c>
      <c r="I111" s="221">
        <v>3827.83</v>
      </c>
      <c r="J111" s="248">
        <v>3827.83</v>
      </c>
      <c r="K111" s="221">
        <v>3798.32</v>
      </c>
      <c r="L111" s="236">
        <v>3798.32</v>
      </c>
      <c r="M111" s="50"/>
      <c r="N111" s="49"/>
      <c r="O111" s="49"/>
      <c r="P111" s="49"/>
      <c r="Q111" s="51">
        <v>3584</v>
      </c>
      <c r="R111" s="49" t="s">
        <v>33</v>
      </c>
      <c r="S111" s="51">
        <v>3140</v>
      </c>
      <c r="T111" s="49"/>
      <c r="U111" s="52"/>
      <c r="V111" s="49"/>
      <c r="W111" s="49"/>
      <c r="X111" s="49"/>
      <c r="Y111" s="44">
        <v>4750</v>
      </c>
      <c r="Z111" s="44" t="s">
        <v>68</v>
      </c>
      <c r="AA111" s="51">
        <v>4450</v>
      </c>
      <c r="AB111" s="49"/>
      <c r="AC111" s="51"/>
      <c r="AD111" s="53"/>
      <c r="AE111" s="54"/>
      <c r="AF111" s="53"/>
      <c r="AG111" s="52"/>
    </row>
    <row r="112" spans="1:33" ht="43.95" customHeight="1">
      <c r="A112" s="155">
        <v>27</v>
      </c>
      <c r="B112" s="201" t="s">
        <v>155</v>
      </c>
      <c r="C112" s="157">
        <v>23</v>
      </c>
      <c r="D112" s="200" t="s">
        <v>81</v>
      </c>
      <c r="E112" s="222" t="s">
        <v>68</v>
      </c>
      <c r="F112" s="203">
        <v>58</v>
      </c>
      <c r="G112" s="204">
        <v>161009276</v>
      </c>
      <c r="H112" s="218" t="s">
        <v>153</v>
      </c>
      <c r="I112" s="191">
        <v>4037</v>
      </c>
      <c r="J112" s="248">
        <v>4037</v>
      </c>
      <c r="K112" s="191">
        <v>4004.71</v>
      </c>
      <c r="L112" s="191">
        <v>4004.71</v>
      </c>
      <c r="M112" s="50"/>
      <c r="N112" s="49"/>
      <c r="O112" s="49"/>
      <c r="P112" s="49"/>
      <c r="Q112" s="51">
        <v>3584</v>
      </c>
      <c r="R112" s="49" t="s">
        <v>33</v>
      </c>
      <c r="S112" s="51">
        <v>3140</v>
      </c>
      <c r="T112" s="49"/>
      <c r="U112" s="52"/>
      <c r="V112" s="49"/>
      <c r="W112" s="49"/>
      <c r="X112" s="49"/>
      <c r="Y112" s="44">
        <v>4750</v>
      </c>
      <c r="Z112" s="44" t="s">
        <v>68</v>
      </c>
      <c r="AA112" s="51">
        <v>4450</v>
      </c>
      <c r="AB112" s="49"/>
      <c r="AC112" s="51"/>
      <c r="AD112" s="53"/>
      <c r="AE112" s="54"/>
      <c r="AF112" s="53"/>
      <c r="AG112" s="52"/>
    </row>
    <row r="113" spans="1:33" ht="43.95" customHeight="1">
      <c r="A113" s="155">
        <v>31</v>
      </c>
      <c r="B113" s="201" t="s">
        <v>154</v>
      </c>
      <c r="C113" s="157" t="s">
        <v>201</v>
      </c>
      <c r="D113" s="200" t="s">
        <v>81</v>
      </c>
      <c r="E113" s="222" t="s">
        <v>68</v>
      </c>
      <c r="F113" s="203">
        <v>1</v>
      </c>
      <c r="G113" s="204"/>
      <c r="H113" s="218"/>
      <c r="I113" s="221">
        <v>64.2</v>
      </c>
      <c r="J113" s="248">
        <v>64.2</v>
      </c>
      <c r="K113" s="221">
        <v>65</v>
      </c>
      <c r="L113" s="221">
        <v>65</v>
      </c>
      <c r="M113" s="50"/>
      <c r="N113" s="49"/>
      <c r="O113" s="49"/>
      <c r="P113" s="49"/>
      <c r="Q113" s="51">
        <v>3584</v>
      </c>
      <c r="R113" s="49" t="s">
        <v>33</v>
      </c>
      <c r="S113" s="51">
        <v>3140</v>
      </c>
      <c r="T113" s="49"/>
      <c r="U113" s="52"/>
      <c r="V113" s="49"/>
      <c r="W113" s="49"/>
      <c r="X113" s="49"/>
      <c r="Y113" s="44">
        <v>4750</v>
      </c>
      <c r="Z113" s="44" t="s">
        <v>68</v>
      </c>
      <c r="AA113" s="51">
        <v>4450</v>
      </c>
      <c r="AB113" s="49"/>
      <c r="AC113" s="51"/>
      <c r="AD113" s="53"/>
      <c r="AE113" s="54"/>
      <c r="AF113" s="53"/>
      <c r="AG113" s="52"/>
    </row>
    <row r="114" spans="1:33" ht="43.95" customHeight="1">
      <c r="A114" s="155">
        <v>36</v>
      </c>
      <c r="B114" s="201" t="s">
        <v>148</v>
      </c>
      <c r="C114" s="157">
        <v>31</v>
      </c>
      <c r="D114" s="200" t="s">
        <v>81</v>
      </c>
      <c r="E114" s="222" t="s">
        <v>68</v>
      </c>
      <c r="F114" s="203">
        <v>57</v>
      </c>
      <c r="G114" s="204">
        <v>161009278</v>
      </c>
      <c r="H114" s="218" t="s">
        <v>171</v>
      </c>
      <c r="I114" s="228">
        <v>3744.17</v>
      </c>
      <c r="J114" s="248">
        <v>3744.17</v>
      </c>
      <c r="K114" s="228">
        <v>3714.63</v>
      </c>
      <c r="L114" s="228">
        <v>3714.63</v>
      </c>
      <c r="M114" s="50"/>
      <c r="N114" s="49"/>
      <c r="O114" s="49"/>
      <c r="P114" s="49"/>
      <c r="Q114" s="51">
        <v>3584</v>
      </c>
      <c r="R114" s="49" t="s">
        <v>33</v>
      </c>
      <c r="S114" s="51">
        <v>3140</v>
      </c>
      <c r="T114" s="49"/>
      <c r="U114" s="52"/>
      <c r="V114" s="49"/>
      <c r="W114" s="49"/>
      <c r="X114" s="49"/>
      <c r="Y114" s="44">
        <v>4750</v>
      </c>
      <c r="Z114" s="44" t="s">
        <v>68</v>
      </c>
      <c r="AA114" s="51">
        <v>4450</v>
      </c>
      <c r="AB114" s="49"/>
      <c r="AC114" s="51"/>
      <c r="AD114" s="53"/>
      <c r="AE114" s="54"/>
      <c r="AF114" s="53"/>
      <c r="AG114" s="52"/>
    </row>
    <row r="115" spans="1:33" ht="43.95" customHeight="1">
      <c r="A115" s="155">
        <v>38</v>
      </c>
      <c r="B115" s="199" t="s">
        <v>172</v>
      </c>
      <c r="C115" s="157">
        <v>32</v>
      </c>
      <c r="D115" s="200" t="s">
        <v>81</v>
      </c>
      <c r="E115" s="222" t="s">
        <v>68</v>
      </c>
      <c r="F115" s="203">
        <v>59</v>
      </c>
      <c r="G115" s="201">
        <v>151000179</v>
      </c>
      <c r="H115" s="218" t="s">
        <v>148</v>
      </c>
      <c r="I115" s="228">
        <v>3933.66</v>
      </c>
      <c r="J115" s="248">
        <v>3933.66</v>
      </c>
      <c r="K115" s="228">
        <v>3902.62</v>
      </c>
      <c r="L115" s="228">
        <v>3902.62</v>
      </c>
      <c r="M115" s="50"/>
      <c r="N115" s="49"/>
      <c r="O115" s="49"/>
      <c r="P115" s="49"/>
      <c r="Q115" s="51">
        <v>3584</v>
      </c>
      <c r="R115" s="49" t="s">
        <v>33</v>
      </c>
      <c r="S115" s="51">
        <v>3140</v>
      </c>
      <c r="T115" s="49"/>
      <c r="U115" s="52"/>
      <c r="V115" s="49"/>
      <c r="W115" s="49"/>
      <c r="X115" s="49"/>
      <c r="Y115" s="44">
        <v>4750</v>
      </c>
      <c r="Z115" s="44" t="s">
        <v>68</v>
      </c>
      <c r="AA115" s="51">
        <v>4450</v>
      </c>
      <c r="AB115" s="49"/>
      <c r="AC115" s="51"/>
      <c r="AD115" s="53"/>
      <c r="AE115" s="54"/>
      <c r="AF115" s="53"/>
      <c r="AG115" s="52"/>
    </row>
    <row r="116" spans="1:33" ht="43.95" customHeight="1">
      <c r="A116" s="155">
        <v>44</v>
      </c>
      <c r="B116" s="199" t="s">
        <v>173</v>
      </c>
      <c r="C116" s="157">
        <v>37</v>
      </c>
      <c r="D116" s="200" t="s">
        <v>81</v>
      </c>
      <c r="E116" s="222" t="s">
        <v>68</v>
      </c>
      <c r="F116" s="203">
        <v>57</v>
      </c>
      <c r="G116" s="204">
        <v>151000181</v>
      </c>
      <c r="H116" s="218" t="s">
        <v>188</v>
      </c>
      <c r="I116" s="221">
        <v>3926.28</v>
      </c>
      <c r="J116" s="248">
        <v>3926.28</v>
      </c>
      <c r="K116" s="221">
        <v>3896.65</v>
      </c>
      <c r="L116" s="221">
        <v>3896.65</v>
      </c>
      <c r="M116" s="50"/>
      <c r="N116" s="49"/>
      <c r="O116" s="49"/>
      <c r="P116" s="49"/>
      <c r="Q116" s="51">
        <v>3584</v>
      </c>
      <c r="R116" s="49" t="s">
        <v>33</v>
      </c>
      <c r="S116" s="51">
        <v>3140</v>
      </c>
      <c r="T116" s="49"/>
      <c r="U116" s="52"/>
      <c r="V116" s="49"/>
      <c r="W116" s="49"/>
      <c r="X116" s="49"/>
      <c r="Y116" s="44">
        <v>4750</v>
      </c>
      <c r="Z116" s="44" t="s">
        <v>68</v>
      </c>
      <c r="AA116" s="51">
        <v>4450</v>
      </c>
      <c r="AB116" s="49"/>
      <c r="AC116" s="51"/>
      <c r="AD116" s="53"/>
      <c r="AE116" s="54"/>
      <c r="AF116" s="53"/>
      <c r="AG116" s="52"/>
    </row>
    <row r="117" spans="1:33" ht="43.95" customHeight="1">
      <c r="A117" s="155">
        <v>45</v>
      </c>
      <c r="B117" s="199" t="s">
        <v>169</v>
      </c>
      <c r="C117" s="157">
        <v>38</v>
      </c>
      <c r="D117" s="200" t="s">
        <v>81</v>
      </c>
      <c r="E117" s="222" t="s">
        <v>68</v>
      </c>
      <c r="F117" s="203">
        <v>58</v>
      </c>
      <c r="G117" s="204">
        <v>151000182</v>
      </c>
      <c r="H117" s="218" t="s">
        <v>173</v>
      </c>
      <c r="I117" s="221">
        <v>3900.61</v>
      </c>
      <c r="J117" s="248">
        <v>3900.61</v>
      </c>
      <c r="K117" s="221">
        <v>3869.78</v>
      </c>
      <c r="L117" s="221">
        <v>3869.78</v>
      </c>
      <c r="M117" s="50"/>
      <c r="N117" s="49"/>
      <c r="O117" s="49"/>
      <c r="P117" s="49"/>
      <c r="Q117" s="51">
        <v>3584</v>
      </c>
      <c r="R117" s="49" t="s">
        <v>33</v>
      </c>
      <c r="S117" s="51">
        <v>3140</v>
      </c>
      <c r="T117" s="49"/>
      <c r="U117" s="52"/>
      <c r="V117" s="49"/>
      <c r="W117" s="49"/>
      <c r="X117" s="49"/>
      <c r="Y117" s="44">
        <v>4750</v>
      </c>
      <c r="Z117" s="44" t="s">
        <v>68</v>
      </c>
      <c r="AA117" s="51">
        <v>4450</v>
      </c>
      <c r="AB117" s="49"/>
      <c r="AC117" s="51"/>
      <c r="AD117" s="53"/>
      <c r="AE117" s="54"/>
      <c r="AF117" s="53"/>
      <c r="AG117" s="52"/>
    </row>
    <row r="118" spans="1:33" ht="43.95" customHeight="1">
      <c r="A118" s="155"/>
      <c r="B118" s="199"/>
      <c r="C118" s="157"/>
      <c r="D118" s="205" t="s">
        <v>81</v>
      </c>
      <c r="E118" s="230" t="s">
        <v>68</v>
      </c>
      <c r="F118" s="203"/>
      <c r="G118" s="204"/>
      <c r="H118" s="218"/>
      <c r="I118" s="221"/>
      <c r="J118" s="250">
        <f>SUM(J107:J117)</f>
        <v>37791.710000000006</v>
      </c>
      <c r="K118" s="247">
        <f>SUM(K107:K117)</f>
        <v>37517.019999999997</v>
      </c>
      <c r="L118" s="269"/>
      <c r="M118" s="50"/>
      <c r="N118" s="49"/>
      <c r="O118" s="49"/>
      <c r="P118" s="49"/>
      <c r="Q118" s="58">
        <f>SUMPRODUCT(Q107:Q117,K107:K117)/K118</f>
        <v>3494.4985889071145</v>
      </c>
      <c r="R118" s="57" t="s">
        <v>33</v>
      </c>
      <c r="S118" s="58">
        <f>SUMPRODUCT(S107:S117,K107:K117)/K118</f>
        <v>3017.1517701413563</v>
      </c>
      <c r="T118" s="49"/>
      <c r="U118" s="52"/>
      <c r="V118" s="49"/>
      <c r="W118" s="49"/>
      <c r="X118" s="49"/>
      <c r="Y118" s="56">
        <f>SUMPRODUCT(Y107:Y117,J107:J117)/J118</f>
        <v>4631.2681379064343</v>
      </c>
      <c r="Z118" s="56" t="s">
        <v>68</v>
      </c>
      <c r="AA118" s="56">
        <f>SUMPRODUCT(AA107:AA117,J107:J117)/J118</f>
        <v>4235.0428408569333</v>
      </c>
      <c r="AB118" s="49"/>
      <c r="AC118" s="51"/>
      <c r="AD118" s="53"/>
      <c r="AE118" s="54"/>
      <c r="AF118" s="53"/>
      <c r="AG118" s="52"/>
    </row>
    <row r="119" spans="1:33" ht="43.95" customHeight="1">
      <c r="A119" s="155"/>
      <c r="B119" s="199"/>
      <c r="C119" s="157"/>
      <c r="D119" s="200"/>
      <c r="E119" s="222"/>
      <c r="F119" s="203"/>
      <c r="G119" s="204"/>
      <c r="H119" s="218"/>
      <c r="I119" s="221"/>
      <c r="J119" s="248"/>
      <c r="K119" s="221"/>
      <c r="L119" s="269"/>
      <c r="M119" s="50"/>
      <c r="N119" s="49"/>
      <c r="O119" s="49"/>
      <c r="P119" s="49"/>
      <c r="Q119" s="51"/>
      <c r="R119" s="49"/>
      <c r="S119" s="51"/>
      <c r="T119" s="49"/>
      <c r="U119" s="52"/>
      <c r="V119" s="49"/>
      <c r="W119" s="49"/>
      <c r="X119" s="49"/>
      <c r="Y119" s="44"/>
      <c r="Z119" s="44"/>
      <c r="AA119" s="51"/>
      <c r="AB119" s="49"/>
      <c r="AC119" s="51"/>
      <c r="AD119" s="53"/>
      <c r="AE119" s="54"/>
      <c r="AF119" s="53"/>
      <c r="AG119" s="52"/>
    </row>
    <row r="120" spans="1:33" ht="43.95" customHeight="1">
      <c r="A120" s="155"/>
      <c r="B120" s="199"/>
      <c r="C120" s="157"/>
      <c r="D120" s="200"/>
      <c r="E120" s="222"/>
      <c r="F120" s="203"/>
      <c r="G120" s="204"/>
      <c r="H120" s="218"/>
      <c r="I120" s="221"/>
      <c r="J120" s="248"/>
      <c r="K120" s="221"/>
      <c r="L120" s="269"/>
      <c r="M120" s="50"/>
      <c r="N120" s="49"/>
      <c r="O120" s="49"/>
      <c r="P120" s="49"/>
      <c r="Q120" s="51"/>
      <c r="R120" s="49"/>
      <c r="S120" s="51"/>
      <c r="T120" s="49"/>
      <c r="U120" s="52"/>
      <c r="V120" s="49"/>
      <c r="W120" s="49"/>
      <c r="X120" s="49"/>
      <c r="Y120" s="44"/>
      <c r="Z120" s="44"/>
      <c r="AA120" s="51"/>
      <c r="AB120" s="49"/>
      <c r="AC120" s="51"/>
      <c r="AD120" s="53"/>
      <c r="AE120" s="54"/>
      <c r="AF120" s="53"/>
      <c r="AG120" s="52"/>
    </row>
    <row r="121" spans="1:33" ht="43.95" customHeight="1">
      <c r="A121" s="155">
        <v>32</v>
      </c>
      <c r="B121" s="201" t="s">
        <v>154</v>
      </c>
      <c r="C121" s="157">
        <v>27</v>
      </c>
      <c r="D121" s="200" t="s">
        <v>97</v>
      </c>
      <c r="E121" s="222" t="s">
        <v>31</v>
      </c>
      <c r="F121" s="203">
        <v>57</v>
      </c>
      <c r="G121" s="204">
        <v>151000052</v>
      </c>
      <c r="H121" s="218" t="s">
        <v>155</v>
      </c>
      <c r="I121" s="221">
        <v>3791.38</v>
      </c>
      <c r="J121" s="248">
        <v>3791.38</v>
      </c>
      <c r="K121" s="221">
        <v>3761.45</v>
      </c>
      <c r="L121" s="236">
        <v>3761.45</v>
      </c>
      <c r="M121" s="50"/>
      <c r="N121" s="49"/>
      <c r="O121" s="49"/>
      <c r="P121" s="49"/>
      <c r="Q121" s="51">
        <v>3399</v>
      </c>
      <c r="R121" s="49" t="s">
        <v>47</v>
      </c>
      <c r="S121" s="51">
        <v>2954</v>
      </c>
      <c r="T121" s="49"/>
      <c r="U121" s="52"/>
      <c r="V121" s="49"/>
      <c r="W121" s="49"/>
      <c r="X121" s="49"/>
      <c r="Y121" s="44">
        <v>4150</v>
      </c>
      <c r="Z121" s="44" t="s">
        <v>34</v>
      </c>
      <c r="AA121" s="51">
        <v>3850</v>
      </c>
      <c r="AB121" s="49"/>
      <c r="AC121" s="51"/>
      <c r="AD121" s="53"/>
      <c r="AE121" s="54"/>
      <c r="AF121" s="53"/>
      <c r="AG121" s="52"/>
    </row>
    <row r="122" spans="1:33" ht="43.95" customHeight="1">
      <c r="A122" s="155">
        <v>52</v>
      </c>
      <c r="B122" s="199" t="s">
        <v>178</v>
      </c>
      <c r="C122" s="157">
        <v>44</v>
      </c>
      <c r="D122" s="200" t="s">
        <v>97</v>
      </c>
      <c r="E122" s="222" t="s">
        <v>31</v>
      </c>
      <c r="F122" s="203">
        <v>59</v>
      </c>
      <c r="G122" s="159">
        <v>151000053</v>
      </c>
      <c r="H122" s="156" t="s">
        <v>168</v>
      </c>
      <c r="I122" s="221">
        <v>4098.84</v>
      </c>
      <c r="J122" s="248">
        <v>4098.84</v>
      </c>
      <c r="K122" s="221">
        <v>4066.82</v>
      </c>
      <c r="L122" s="236">
        <v>4066.82</v>
      </c>
      <c r="M122" s="50"/>
      <c r="N122" s="49"/>
      <c r="O122" s="49"/>
      <c r="P122" s="49"/>
      <c r="Q122" s="51">
        <v>3399</v>
      </c>
      <c r="R122" s="49" t="s">
        <v>47</v>
      </c>
      <c r="S122" s="51">
        <v>2954</v>
      </c>
      <c r="T122" s="49"/>
      <c r="U122" s="52"/>
      <c r="V122" s="49"/>
      <c r="W122" s="49"/>
      <c r="X122" s="49"/>
      <c r="Y122" s="44">
        <v>4150</v>
      </c>
      <c r="Z122" s="44" t="s">
        <v>34</v>
      </c>
      <c r="AA122" s="51">
        <v>3850</v>
      </c>
      <c r="AB122" s="49"/>
      <c r="AC122" s="51"/>
      <c r="AD122" s="53"/>
      <c r="AE122" s="54"/>
      <c r="AF122" s="53"/>
      <c r="AG122" s="52"/>
    </row>
    <row r="123" spans="1:33" ht="43.95" customHeight="1">
      <c r="A123" s="155">
        <v>15</v>
      </c>
      <c r="B123" s="207" t="s">
        <v>199</v>
      </c>
      <c r="C123" s="159">
        <v>12</v>
      </c>
      <c r="D123" s="208" t="s">
        <v>82</v>
      </c>
      <c r="E123" s="222" t="s">
        <v>34</v>
      </c>
      <c r="F123" s="240">
        <v>56</v>
      </c>
      <c r="G123" s="229">
        <v>161004188</v>
      </c>
      <c r="H123" s="270" t="s">
        <v>194</v>
      </c>
      <c r="I123" s="234">
        <v>3900.27</v>
      </c>
      <c r="J123" s="271">
        <v>3900.27</v>
      </c>
      <c r="K123" s="234">
        <v>3869.5</v>
      </c>
      <c r="L123" s="265">
        <v>3869.5</v>
      </c>
      <c r="M123" s="50"/>
      <c r="N123" s="49">
        <v>21.45</v>
      </c>
      <c r="O123" s="49">
        <v>6.37</v>
      </c>
      <c r="P123" s="49">
        <v>46.11</v>
      </c>
      <c r="Q123" s="51">
        <v>3232</v>
      </c>
      <c r="R123" s="49" t="s">
        <v>47</v>
      </c>
      <c r="S123" s="51">
        <f>((100-N123)/(100-O123))*Q123</f>
        <v>2711.4557300010679</v>
      </c>
      <c r="T123" s="49">
        <f>N123-O123</f>
        <v>15.079999999999998</v>
      </c>
      <c r="U123" s="52"/>
      <c r="V123" s="49">
        <v>16.059999999999999</v>
      </c>
      <c r="W123" s="49">
        <v>7.41</v>
      </c>
      <c r="X123" s="49">
        <v>29.63</v>
      </c>
      <c r="Y123" s="51">
        <v>4724</v>
      </c>
      <c r="Z123" s="49" t="s">
        <v>68</v>
      </c>
      <c r="AA123" s="51">
        <f>((100-V123)/(100-W123))*Y123</f>
        <v>4282.6715628037582</v>
      </c>
      <c r="AB123" s="49">
        <f>V123-W123</f>
        <v>8.6499999999999986</v>
      </c>
      <c r="AC123" s="51"/>
      <c r="AD123" s="53"/>
      <c r="AE123" s="54"/>
      <c r="AF123" s="53"/>
      <c r="AG123" s="52"/>
    </row>
    <row r="124" spans="1:33" ht="43.95" customHeight="1">
      <c r="A124" s="155"/>
      <c r="B124" s="207"/>
      <c r="C124" s="159"/>
      <c r="D124" s="205" t="s">
        <v>97</v>
      </c>
      <c r="E124" s="230" t="s">
        <v>34</v>
      </c>
      <c r="F124" s="240"/>
      <c r="G124" s="229"/>
      <c r="H124" s="270"/>
      <c r="I124" s="234"/>
      <c r="J124" s="272">
        <f>SUM(J121:J123)</f>
        <v>11790.49</v>
      </c>
      <c r="K124" s="273">
        <f>SUM(K121:K123)</f>
        <v>11697.77</v>
      </c>
      <c r="L124" s="265"/>
      <c r="M124" s="50"/>
      <c r="N124" s="49"/>
      <c r="O124" s="49"/>
      <c r="P124" s="49"/>
      <c r="Q124" s="58">
        <f>SUMPRODUCT(Q121:Q123,K121:K123)/K124</f>
        <v>3343.7581462107732</v>
      </c>
      <c r="R124" s="57" t="s">
        <v>47</v>
      </c>
      <c r="S124" s="58">
        <f>SUMPRODUCT(S121:S123,K121:K123)/K124</f>
        <v>2873.7688916126003</v>
      </c>
      <c r="T124" s="49"/>
      <c r="U124" s="52"/>
      <c r="V124" s="49"/>
      <c r="W124" s="49"/>
      <c r="X124" s="49"/>
      <c r="Y124" s="58">
        <f>SUMPRODUCT(Y121:Y123,J121:J123)/J124</f>
        <v>4339.8780271218584</v>
      </c>
      <c r="Z124" s="57" t="s">
        <v>31</v>
      </c>
      <c r="AA124" s="58">
        <f>SUMPRODUCT(AA121:AA123,J121:J123)/J124</f>
        <v>3993.1268688796322</v>
      </c>
      <c r="AB124" s="49"/>
      <c r="AC124" s="51"/>
      <c r="AD124" s="53"/>
      <c r="AE124" s="54"/>
      <c r="AF124" s="53"/>
      <c r="AG124" s="52"/>
    </row>
    <row r="125" spans="1:33" ht="43.95" customHeight="1">
      <c r="A125" s="155"/>
      <c r="B125" s="207"/>
      <c r="C125" s="159"/>
      <c r="D125" s="208"/>
      <c r="E125" s="222"/>
      <c r="F125" s="240"/>
      <c r="G125" s="229"/>
      <c r="H125" s="270"/>
      <c r="I125" s="234"/>
      <c r="J125" s="271"/>
      <c r="K125" s="234"/>
      <c r="L125" s="265"/>
      <c r="M125" s="50"/>
      <c r="N125" s="49"/>
      <c r="O125" s="49"/>
      <c r="P125" s="49"/>
      <c r="Q125" s="51"/>
      <c r="R125" s="49"/>
      <c r="S125" s="51"/>
      <c r="T125" s="49"/>
      <c r="U125" s="52"/>
      <c r="V125" s="49"/>
      <c r="W125" s="49"/>
      <c r="X125" s="49"/>
      <c r="Y125" s="51"/>
      <c r="Z125" s="49"/>
      <c r="AA125" s="51"/>
      <c r="AB125" s="49"/>
      <c r="AC125" s="51"/>
      <c r="AD125" s="53"/>
      <c r="AE125" s="54"/>
      <c r="AF125" s="53"/>
      <c r="AG125" s="52"/>
    </row>
    <row r="126" spans="1:33" ht="43.95" customHeight="1">
      <c r="A126" s="155"/>
      <c r="B126" s="207"/>
      <c r="C126" s="159"/>
      <c r="D126" s="208"/>
      <c r="E126" s="222"/>
      <c r="F126" s="240"/>
      <c r="G126" s="229"/>
      <c r="H126" s="270"/>
      <c r="I126" s="234"/>
      <c r="J126" s="271"/>
      <c r="K126" s="234"/>
      <c r="L126" s="265"/>
      <c r="M126" s="50"/>
      <c r="N126" s="49"/>
      <c r="O126" s="49"/>
      <c r="P126" s="49"/>
      <c r="Q126" s="51"/>
      <c r="R126" s="49"/>
      <c r="S126" s="51"/>
      <c r="T126" s="49"/>
      <c r="U126" s="52"/>
      <c r="V126" s="49"/>
      <c r="W126" s="49"/>
      <c r="X126" s="49"/>
      <c r="Y126" s="51"/>
      <c r="Z126" s="49"/>
      <c r="AA126" s="51"/>
      <c r="AB126" s="49"/>
      <c r="AC126" s="51"/>
      <c r="AD126" s="53"/>
      <c r="AE126" s="54"/>
      <c r="AF126" s="53"/>
      <c r="AG126" s="52"/>
    </row>
    <row r="127" spans="1:33" ht="43.95" customHeight="1">
      <c r="A127" s="155"/>
      <c r="B127" s="207"/>
      <c r="C127" s="159"/>
      <c r="D127" s="208"/>
      <c r="E127" s="222"/>
      <c r="F127" s="240"/>
      <c r="G127" s="229"/>
      <c r="H127" s="270"/>
      <c r="I127" s="234"/>
      <c r="J127" s="272">
        <f>J124+J118+J103+J100+J95+J88+J82+J76+J66+J55+J52+J44+J37+J34+J27+J22+J16+J13+J7</f>
        <v>226524.32000000004</v>
      </c>
      <c r="K127" s="273">
        <f>K124+K118+K103+K100+K95+K88+K82+K76+K66+K55+K52+K44+K34+K37+K27+K22+K16+K13+K7</f>
        <v>224600.01999999996</v>
      </c>
      <c r="L127" s="265"/>
      <c r="M127" s="50"/>
      <c r="N127" s="49"/>
      <c r="O127" s="49"/>
      <c r="P127" s="49"/>
      <c r="Q127" s="51"/>
      <c r="R127" s="49"/>
      <c r="S127" s="51"/>
      <c r="T127" s="49"/>
      <c r="U127" s="52"/>
      <c r="V127" s="49"/>
      <c r="W127" s="49"/>
      <c r="X127" s="49"/>
      <c r="Y127" s="51"/>
      <c r="Z127" s="49"/>
      <c r="AA127" s="51"/>
      <c r="AB127" s="49"/>
      <c r="AC127" s="51"/>
      <c r="AD127" s="53"/>
      <c r="AE127" s="54"/>
      <c r="AF127" s="53"/>
      <c r="AG127" s="52"/>
    </row>
    <row r="128" spans="1:33" ht="43.95" customHeight="1">
      <c r="A128" s="155"/>
      <c r="B128" s="207"/>
      <c r="C128" s="159"/>
      <c r="D128" s="208"/>
      <c r="E128" s="222"/>
      <c r="F128" s="240"/>
      <c r="G128" s="229"/>
      <c r="H128" s="270"/>
      <c r="I128" s="234"/>
      <c r="J128" s="271"/>
      <c r="K128" s="234"/>
      <c r="L128" s="265"/>
      <c r="M128" s="50"/>
      <c r="N128" s="49"/>
      <c r="O128" s="49"/>
      <c r="P128" s="49"/>
      <c r="Q128" s="51"/>
      <c r="R128" s="49"/>
      <c r="S128" s="51"/>
      <c r="T128" s="49"/>
      <c r="U128" s="52"/>
      <c r="V128" s="49"/>
      <c r="W128" s="49"/>
      <c r="X128" s="49"/>
      <c r="Y128" s="51"/>
      <c r="Z128" s="49"/>
      <c r="AA128" s="51"/>
      <c r="AB128" s="49"/>
      <c r="AC128" s="51"/>
      <c r="AD128" s="53"/>
      <c r="AE128" s="54"/>
      <c r="AF128" s="53"/>
      <c r="AG128" s="52"/>
    </row>
    <row r="129" spans="1:37" ht="43.95" customHeight="1">
      <c r="K129" s="274"/>
      <c r="L129" s="274"/>
      <c r="AH129" s="275"/>
      <c r="AI129" s="274">
        <v>19.7545</v>
      </c>
      <c r="AJ129" s="276" t="e">
        <f>#REF!-#REF!</f>
        <v>#REF!</v>
      </c>
      <c r="AK129" s="277" t="e">
        <f>#REF!-#REF!</f>
        <v>#REF!</v>
      </c>
    </row>
    <row r="130" spans="1:37" ht="43.95" customHeight="1">
      <c r="A130" s="19" t="s">
        <v>4</v>
      </c>
      <c r="B130" s="20" t="s">
        <v>5</v>
      </c>
      <c r="C130" s="20" t="s">
        <v>6</v>
      </c>
      <c r="D130" s="20" t="s">
        <v>7</v>
      </c>
      <c r="E130" s="21" t="s">
        <v>8</v>
      </c>
      <c r="F130" s="20" t="s">
        <v>9</v>
      </c>
      <c r="G130" s="20" t="s">
        <v>10</v>
      </c>
      <c r="H130" s="20" t="s">
        <v>11</v>
      </c>
      <c r="I130" s="22" t="s">
        <v>12</v>
      </c>
      <c r="J130" s="23"/>
      <c r="K130" s="24"/>
      <c r="L130" s="20" t="s">
        <v>13</v>
      </c>
      <c r="M130" s="25"/>
      <c r="N130" s="26" t="s">
        <v>14</v>
      </c>
      <c r="O130" s="27" t="s">
        <v>144</v>
      </c>
      <c r="P130" s="27"/>
      <c r="Q130" s="27"/>
      <c r="R130" s="27"/>
      <c r="S130" s="28" t="s">
        <v>16</v>
      </c>
      <c r="T130" s="29" t="s">
        <v>17</v>
      </c>
      <c r="U130" s="30"/>
      <c r="V130" s="26" t="s">
        <v>14</v>
      </c>
      <c r="W130" s="27" t="s">
        <v>145</v>
      </c>
      <c r="X130" s="27"/>
      <c r="Y130" s="27"/>
      <c r="Z130" s="27"/>
      <c r="AA130" s="28" t="s">
        <v>16</v>
      </c>
      <c r="AB130" s="29" t="s">
        <v>17</v>
      </c>
      <c r="AC130" s="31" t="s">
        <v>19</v>
      </c>
      <c r="AD130" s="32" t="s">
        <v>20</v>
      </c>
      <c r="AE130" s="32" t="s">
        <v>21</v>
      </c>
      <c r="AF130" s="32" t="s">
        <v>22</v>
      </c>
      <c r="AG130" s="30"/>
    </row>
    <row r="131" spans="1:37" ht="43.95" customHeight="1">
      <c r="A131" s="152"/>
      <c r="B131" s="153"/>
      <c r="C131" s="153"/>
      <c r="D131" s="278"/>
      <c r="E131" s="279"/>
      <c r="F131" s="153"/>
      <c r="G131" s="153"/>
      <c r="H131" s="153"/>
      <c r="I131" s="36" t="s">
        <v>23</v>
      </c>
      <c r="J131" s="154" t="s">
        <v>24</v>
      </c>
      <c r="K131" s="38" t="s">
        <v>13</v>
      </c>
      <c r="L131" s="153"/>
      <c r="M131" s="39"/>
      <c r="N131" s="26"/>
      <c r="O131" s="36" t="s">
        <v>25</v>
      </c>
      <c r="P131" s="36" t="s">
        <v>26</v>
      </c>
      <c r="Q131" s="40" t="s">
        <v>27</v>
      </c>
      <c r="R131" s="41" t="s">
        <v>28</v>
      </c>
      <c r="S131" s="42"/>
      <c r="T131" s="29"/>
      <c r="U131" s="30"/>
      <c r="V131" s="26"/>
      <c r="W131" s="36" t="s">
        <v>25</v>
      </c>
      <c r="X131" s="36" t="s">
        <v>26</v>
      </c>
      <c r="Y131" s="43" t="s">
        <v>27</v>
      </c>
      <c r="Z131" s="41" t="s">
        <v>28</v>
      </c>
      <c r="AA131" s="42"/>
      <c r="AB131" s="29"/>
      <c r="AC131" s="31"/>
      <c r="AD131" s="32"/>
      <c r="AE131" s="32"/>
      <c r="AF131" s="32"/>
      <c r="AG131" s="30"/>
    </row>
    <row r="132" spans="1:37" ht="43.95" customHeight="1">
      <c r="A132" s="155"/>
      <c r="B132" s="156"/>
      <c r="C132" s="237">
        <v>1</v>
      </c>
      <c r="D132" s="158" t="s">
        <v>147</v>
      </c>
      <c r="E132" s="155" t="s">
        <v>149</v>
      </c>
      <c r="F132" s="170"/>
      <c r="G132" s="159"/>
      <c r="H132" s="160"/>
      <c r="I132" s="161"/>
      <c r="J132" s="280">
        <v>3874.82</v>
      </c>
      <c r="K132" s="281">
        <v>3778.32</v>
      </c>
      <c r="L132" s="161"/>
      <c r="M132" s="50"/>
      <c r="N132" s="49"/>
      <c r="O132" s="49"/>
      <c r="P132" s="49"/>
      <c r="Q132" s="51">
        <v>3250</v>
      </c>
      <c r="R132" s="49" t="s">
        <v>47</v>
      </c>
      <c r="S132" s="51">
        <v>2950</v>
      </c>
      <c r="T132" s="49"/>
      <c r="U132" s="52"/>
      <c r="V132" s="49"/>
      <c r="W132" s="49"/>
      <c r="X132" s="49"/>
      <c r="Y132" s="44">
        <v>3550</v>
      </c>
      <c r="Z132" s="44" t="s">
        <v>33</v>
      </c>
      <c r="AA132" s="51">
        <v>3250</v>
      </c>
      <c r="AB132" s="49"/>
      <c r="AC132" s="51"/>
      <c r="AD132" s="53"/>
      <c r="AE132" s="54"/>
      <c r="AF132" s="53"/>
      <c r="AG132" s="52"/>
    </row>
    <row r="133" spans="1:37" ht="46.95" customHeight="1">
      <c r="A133" s="155"/>
      <c r="B133" s="170"/>
      <c r="C133" s="237">
        <v>2</v>
      </c>
      <c r="D133" s="282" t="s">
        <v>103</v>
      </c>
      <c r="E133" s="283" t="s">
        <v>34</v>
      </c>
      <c r="F133" s="284"/>
      <c r="G133" s="159"/>
      <c r="H133" s="160"/>
      <c r="I133" s="168"/>
      <c r="J133" s="280">
        <v>16007.779999999999</v>
      </c>
      <c r="K133" s="285">
        <v>15861.679999999998</v>
      </c>
      <c r="L133" s="168"/>
      <c r="M133" s="50"/>
      <c r="N133" s="49"/>
      <c r="O133" s="49"/>
      <c r="P133" s="49"/>
      <c r="Q133" s="51">
        <v>2796</v>
      </c>
      <c r="R133" s="49" t="s">
        <v>50</v>
      </c>
      <c r="S133" s="51">
        <v>2509</v>
      </c>
      <c r="T133" s="49"/>
      <c r="U133" s="52"/>
      <c r="V133" s="49"/>
      <c r="W133" s="49"/>
      <c r="X133" s="49"/>
      <c r="Y133" s="44">
        <v>4150</v>
      </c>
      <c r="Z133" s="44" t="s">
        <v>34</v>
      </c>
      <c r="AA133" s="51">
        <v>3850</v>
      </c>
      <c r="AB133" s="49"/>
      <c r="AC133" s="51"/>
      <c r="AD133" s="53"/>
      <c r="AE133" s="54"/>
      <c r="AF133" s="53"/>
      <c r="AG133" s="52"/>
    </row>
    <row r="134" spans="1:37" ht="22.5" customHeight="1">
      <c r="A134" s="155">
        <v>18</v>
      </c>
      <c r="B134" s="156" t="s">
        <v>156</v>
      </c>
      <c r="C134" s="237">
        <v>3</v>
      </c>
      <c r="D134" s="282" t="s">
        <v>157</v>
      </c>
      <c r="E134" s="283" t="s">
        <v>34</v>
      </c>
      <c r="F134" s="213">
        <v>58</v>
      </c>
      <c r="G134" s="159">
        <v>161002310</v>
      </c>
      <c r="H134" s="160" t="s">
        <v>158</v>
      </c>
      <c r="I134" s="168">
        <v>3994.24</v>
      </c>
      <c r="J134" s="286">
        <v>2203.52</v>
      </c>
      <c r="K134" s="285">
        <v>2203.52</v>
      </c>
      <c r="L134" s="168">
        <v>3962.65</v>
      </c>
      <c r="M134" s="50"/>
      <c r="N134" s="49"/>
      <c r="O134" s="49"/>
      <c r="P134" s="49"/>
      <c r="Q134" s="51">
        <v>3039</v>
      </c>
      <c r="R134" s="49" t="s">
        <v>42</v>
      </c>
      <c r="S134" s="51">
        <v>2825</v>
      </c>
      <c r="T134" s="49"/>
      <c r="U134" s="52"/>
      <c r="V134" s="49">
        <v>17.53</v>
      </c>
      <c r="W134" s="49">
        <v>7.6</v>
      </c>
      <c r="X134" s="49">
        <v>33.950000000000003</v>
      </c>
      <c r="Y134" s="44">
        <v>4291</v>
      </c>
      <c r="Z134" s="44" t="s">
        <v>34</v>
      </c>
      <c r="AA134" s="51">
        <v>3829.8568181818182</v>
      </c>
      <c r="AB134" s="49">
        <v>9.9300000000000015</v>
      </c>
      <c r="AC134" s="51"/>
      <c r="AD134" s="53"/>
      <c r="AE134" s="54"/>
      <c r="AF134" s="53"/>
      <c r="AG134" s="52"/>
    </row>
    <row r="135" spans="1:37" ht="15" customHeight="1">
      <c r="A135" s="155"/>
      <c r="B135" s="178"/>
      <c r="C135" s="237">
        <v>4</v>
      </c>
      <c r="D135" s="282" t="s">
        <v>161</v>
      </c>
      <c r="E135" s="283" t="s">
        <v>31</v>
      </c>
      <c r="F135" s="185"/>
      <c r="G135" s="181"/>
      <c r="H135" s="181"/>
      <c r="I135" s="182"/>
      <c r="J135" s="287">
        <v>3832.81</v>
      </c>
      <c r="K135" s="288">
        <v>3801.2200000000003</v>
      </c>
      <c r="L135" s="182"/>
      <c r="M135" s="50"/>
      <c r="N135" s="49"/>
      <c r="O135" s="49"/>
      <c r="P135" s="49"/>
      <c r="Q135" s="51">
        <v>2796</v>
      </c>
      <c r="R135" s="49" t="s">
        <v>50</v>
      </c>
      <c r="S135" s="51">
        <v>2509</v>
      </c>
      <c r="T135" s="49"/>
      <c r="U135" s="52"/>
      <c r="V135" s="49"/>
      <c r="W135" s="49"/>
      <c r="X135" s="49"/>
      <c r="Y135" s="44">
        <v>3976.5403059374194</v>
      </c>
      <c r="Z135" s="44" t="s">
        <v>37</v>
      </c>
      <c r="AA135" s="44">
        <v>3588.3727105743078</v>
      </c>
      <c r="AB135" s="49"/>
      <c r="AC135" s="51"/>
      <c r="AD135" s="53"/>
      <c r="AE135" s="54"/>
      <c r="AF135" s="53"/>
      <c r="AG135" s="52"/>
    </row>
    <row r="136" spans="1:37" ht="15" customHeight="1">
      <c r="A136" s="155"/>
      <c r="B136" s="178"/>
      <c r="C136" s="237">
        <v>5</v>
      </c>
      <c r="D136" s="282" t="s">
        <v>87</v>
      </c>
      <c r="E136" s="283" t="s">
        <v>31</v>
      </c>
      <c r="F136" s="289"/>
      <c r="G136" s="181"/>
      <c r="H136" s="181"/>
      <c r="I136" s="182"/>
      <c r="J136" s="287">
        <v>5967.1</v>
      </c>
      <c r="K136" s="288">
        <v>5903.86</v>
      </c>
      <c r="L136" s="182"/>
      <c r="M136" s="50"/>
      <c r="N136" s="49"/>
      <c r="O136" s="49"/>
      <c r="P136" s="49"/>
      <c r="Q136" s="51">
        <v>2467.9074215852002</v>
      </c>
      <c r="R136" s="49" t="s">
        <v>54</v>
      </c>
      <c r="S136" s="51">
        <v>2107.8462262474022</v>
      </c>
      <c r="T136" s="49"/>
      <c r="U136" s="52"/>
      <c r="V136" s="49"/>
      <c r="W136" s="49"/>
      <c r="X136" s="49"/>
      <c r="Y136" s="44">
        <v>4000.089484003955</v>
      </c>
      <c r="Z136" s="44" t="s">
        <v>37</v>
      </c>
      <c r="AA136" s="44">
        <v>3620.1659828066699</v>
      </c>
      <c r="AB136" s="49"/>
      <c r="AC136" s="51"/>
      <c r="AD136" s="53"/>
      <c r="AE136" s="54"/>
      <c r="AF136" s="53"/>
      <c r="AG136" s="52"/>
    </row>
    <row r="137" spans="1:37" ht="15" customHeight="1">
      <c r="A137" s="155"/>
      <c r="B137" s="156"/>
      <c r="C137" s="237">
        <v>6</v>
      </c>
      <c r="D137" s="282" t="s">
        <v>56</v>
      </c>
      <c r="E137" s="283" t="s">
        <v>34</v>
      </c>
      <c r="F137" s="170"/>
      <c r="G137" s="159"/>
      <c r="H137" s="160"/>
      <c r="I137" s="168"/>
      <c r="J137" s="162">
        <v>16144.86</v>
      </c>
      <c r="K137" s="169">
        <v>16003.249999999998</v>
      </c>
      <c r="L137" s="168"/>
      <c r="M137" s="50"/>
      <c r="N137" s="49"/>
      <c r="O137" s="49"/>
      <c r="P137" s="49"/>
      <c r="Q137" s="51">
        <v>2344.2759401996473</v>
      </c>
      <c r="R137" s="49" t="s">
        <v>54</v>
      </c>
      <c r="S137" s="51">
        <v>1969.7259692862224</v>
      </c>
      <c r="T137" s="49"/>
      <c r="U137" s="52"/>
      <c r="V137" s="49"/>
      <c r="W137" s="49"/>
      <c r="X137" s="49"/>
      <c r="Y137" s="44">
        <v>4150</v>
      </c>
      <c r="Z137" s="44" t="s">
        <v>34</v>
      </c>
      <c r="AA137" s="51">
        <v>3850</v>
      </c>
      <c r="AB137" s="49"/>
      <c r="AC137" s="51"/>
      <c r="AD137" s="53"/>
      <c r="AE137" s="54"/>
      <c r="AF137" s="53"/>
      <c r="AG137" s="52"/>
    </row>
    <row r="138" spans="1:37" ht="26.25" customHeight="1">
      <c r="A138" s="155"/>
      <c r="B138" s="199"/>
      <c r="C138" s="237">
        <v>7</v>
      </c>
      <c r="D138" s="282" t="s">
        <v>65</v>
      </c>
      <c r="E138" s="283" t="s">
        <v>34</v>
      </c>
      <c r="F138" s="213"/>
      <c r="G138" s="204"/>
      <c r="H138" s="202"/>
      <c r="I138" s="168"/>
      <c r="J138" s="280">
        <v>1124.73</v>
      </c>
      <c r="K138" s="285">
        <v>1095.4899999999998</v>
      </c>
      <c r="L138" s="168"/>
      <c r="M138" s="50"/>
      <c r="N138" s="49"/>
      <c r="O138" s="49"/>
      <c r="P138" s="49"/>
      <c r="Q138" s="51">
        <v>4399</v>
      </c>
      <c r="R138" s="49" t="s">
        <v>31</v>
      </c>
      <c r="S138" s="51">
        <v>3810.5329682610636</v>
      </c>
      <c r="T138" s="49"/>
      <c r="U138" s="52"/>
      <c r="V138" s="49"/>
      <c r="W138" s="49"/>
      <c r="X138" s="49"/>
      <c r="Y138" s="44">
        <v>4557</v>
      </c>
      <c r="Z138" s="44" t="s">
        <v>31</v>
      </c>
      <c r="AA138" s="51">
        <v>4003.3457943925237</v>
      </c>
      <c r="AB138" s="49"/>
      <c r="AC138" s="51"/>
      <c r="AD138" s="53"/>
      <c r="AE138" s="54"/>
      <c r="AF138" s="53"/>
      <c r="AG138" s="52"/>
    </row>
    <row r="139" spans="1:37" ht="26.25" customHeight="1">
      <c r="A139" s="155">
        <v>28</v>
      </c>
      <c r="B139" s="201" t="s">
        <v>155</v>
      </c>
      <c r="C139" s="237">
        <v>8</v>
      </c>
      <c r="D139" s="282" t="s">
        <v>174</v>
      </c>
      <c r="E139" s="283" t="s">
        <v>33</v>
      </c>
      <c r="F139" s="170">
        <v>58</v>
      </c>
      <c r="G139" s="204">
        <v>162004456</v>
      </c>
      <c r="H139" s="202" t="s">
        <v>153</v>
      </c>
      <c r="I139" s="168">
        <v>3947.23</v>
      </c>
      <c r="J139" s="280">
        <v>3947.23</v>
      </c>
      <c r="K139" s="285">
        <v>3916.02</v>
      </c>
      <c r="L139" s="168">
        <v>3916.02</v>
      </c>
      <c r="M139" s="50"/>
      <c r="N139" s="49"/>
      <c r="O139" s="49"/>
      <c r="P139" s="49"/>
      <c r="Q139" s="51">
        <v>3250</v>
      </c>
      <c r="R139" s="49" t="s">
        <v>47</v>
      </c>
      <c r="S139" s="51">
        <v>2950</v>
      </c>
      <c r="T139" s="49"/>
      <c r="U139" s="52"/>
      <c r="V139" s="49"/>
      <c r="W139" s="49"/>
      <c r="X139" s="49"/>
      <c r="Y139" s="44">
        <v>3550</v>
      </c>
      <c r="Z139" s="44" t="s">
        <v>33</v>
      </c>
      <c r="AA139" s="51">
        <v>3250</v>
      </c>
      <c r="AB139" s="49"/>
      <c r="AC139" s="51"/>
      <c r="AD139" s="53"/>
      <c r="AE139" s="54"/>
      <c r="AF139" s="53"/>
      <c r="AG139" s="52"/>
    </row>
    <row r="140" spans="1:37" ht="26.25" customHeight="1">
      <c r="A140" s="155"/>
      <c r="B140" s="199"/>
      <c r="C140" s="237">
        <v>9</v>
      </c>
      <c r="D140" s="282" t="s">
        <v>176</v>
      </c>
      <c r="E140" s="283" t="s">
        <v>33</v>
      </c>
      <c r="F140" s="170"/>
      <c r="G140" s="204"/>
      <c r="H140" s="202"/>
      <c r="I140" s="168"/>
      <c r="J140" s="280">
        <v>15596.94</v>
      </c>
      <c r="K140" s="285">
        <v>15470.619999999999</v>
      </c>
      <c r="L140" s="168"/>
      <c r="M140" s="50"/>
      <c r="N140" s="49"/>
      <c r="O140" s="49"/>
      <c r="P140" s="49"/>
      <c r="Q140" s="51">
        <v>3241.9972179524802</v>
      </c>
      <c r="R140" s="49" t="s">
        <v>47</v>
      </c>
      <c r="S140" s="51">
        <v>2919.4170566696221</v>
      </c>
      <c r="T140" s="49"/>
      <c r="U140" s="52"/>
      <c r="V140" s="49"/>
      <c r="W140" s="49"/>
      <c r="X140" s="49"/>
      <c r="Y140" s="44">
        <v>3550</v>
      </c>
      <c r="Z140" s="44" t="s">
        <v>33</v>
      </c>
      <c r="AA140" s="51">
        <v>3250</v>
      </c>
      <c r="AB140" s="49"/>
      <c r="AC140" s="51"/>
      <c r="AD140" s="53"/>
      <c r="AE140" s="54"/>
      <c r="AF140" s="53"/>
      <c r="AG140" s="52"/>
    </row>
    <row r="141" spans="1:37" ht="26.25" customHeight="1">
      <c r="A141" s="155">
        <v>2</v>
      </c>
      <c r="B141" s="211" t="s">
        <v>163</v>
      </c>
      <c r="C141" s="237">
        <v>10</v>
      </c>
      <c r="D141" s="282" t="s">
        <v>182</v>
      </c>
      <c r="E141" s="283" t="s">
        <v>37</v>
      </c>
      <c r="F141" s="289">
        <v>58</v>
      </c>
      <c r="G141" s="204">
        <v>161001001</v>
      </c>
      <c r="H141" s="202" t="s">
        <v>163</v>
      </c>
      <c r="I141" s="190">
        <v>3758.7</v>
      </c>
      <c r="J141" s="280">
        <v>3758.7</v>
      </c>
      <c r="K141" s="290">
        <v>3729.4</v>
      </c>
      <c r="L141" s="190">
        <v>3729.4</v>
      </c>
      <c r="M141" s="50"/>
      <c r="N141" s="49">
        <v>18.420000000000002</v>
      </c>
      <c r="O141" s="49">
        <v>4.6100000000000003</v>
      </c>
      <c r="P141" s="49">
        <v>48.8</v>
      </c>
      <c r="Q141" s="51">
        <v>3514</v>
      </c>
      <c r="R141" s="49" t="s">
        <v>33</v>
      </c>
      <c r="S141" s="51">
        <v>3005.2638641367021</v>
      </c>
      <c r="T141" s="49">
        <v>13.810000000000002</v>
      </c>
      <c r="U141" s="52"/>
      <c r="V141" s="49"/>
      <c r="W141" s="49"/>
      <c r="X141" s="49"/>
      <c r="Y141" s="44">
        <v>3850</v>
      </c>
      <c r="Z141" s="44" t="s">
        <v>37</v>
      </c>
      <c r="AA141" s="51">
        <v>3550</v>
      </c>
      <c r="AB141" s="49"/>
      <c r="AC141" s="51"/>
      <c r="AD141" s="53"/>
      <c r="AE141" s="54"/>
      <c r="AF141" s="53"/>
      <c r="AG141" s="52"/>
    </row>
    <row r="142" spans="1:37" ht="26.25" customHeight="1">
      <c r="A142" s="155"/>
      <c r="B142" s="214"/>
      <c r="C142" s="237">
        <v>11</v>
      </c>
      <c r="D142" s="158" t="s">
        <v>187</v>
      </c>
      <c r="E142" s="155" t="s">
        <v>33</v>
      </c>
      <c r="F142" s="170"/>
      <c r="G142" s="204"/>
      <c r="H142" s="218"/>
      <c r="I142" s="215"/>
      <c r="J142" s="291">
        <v>26533.160000000003</v>
      </c>
      <c r="K142" s="292">
        <v>26289.940000000002</v>
      </c>
      <c r="L142" s="161"/>
      <c r="M142" s="50"/>
      <c r="N142" s="49"/>
      <c r="O142" s="49"/>
      <c r="P142" s="49"/>
      <c r="Q142" s="51">
        <v>3250</v>
      </c>
      <c r="R142" s="49" t="s">
        <v>47</v>
      </c>
      <c r="S142" s="51">
        <v>2950</v>
      </c>
      <c r="T142" s="49"/>
      <c r="U142" s="52"/>
      <c r="V142" s="49"/>
      <c r="W142" s="49"/>
      <c r="X142" s="49"/>
      <c r="Y142" s="44">
        <v>3550</v>
      </c>
      <c r="Z142" s="44" t="s">
        <v>33</v>
      </c>
      <c r="AA142" s="51">
        <v>3250</v>
      </c>
      <c r="AB142" s="49"/>
      <c r="AC142" s="51"/>
      <c r="AD142" s="53"/>
      <c r="AE142" s="54"/>
      <c r="AF142" s="53"/>
      <c r="AG142" s="52"/>
    </row>
    <row r="143" spans="1:37" ht="26.25" customHeight="1">
      <c r="A143" s="155"/>
      <c r="B143" s="199"/>
      <c r="C143" s="237">
        <v>12</v>
      </c>
      <c r="D143" s="282" t="s">
        <v>72</v>
      </c>
      <c r="E143" s="283" t="s">
        <v>34</v>
      </c>
      <c r="F143" s="213"/>
      <c r="G143" s="229"/>
      <c r="H143" s="218"/>
      <c r="I143" s="228"/>
      <c r="J143" s="280">
        <v>27301.06</v>
      </c>
      <c r="K143" s="293">
        <v>27077.460000000003</v>
      </c>
      <c r="L143" s="228"/>
      <c r="M143" s="50"/>
      <c r="N143" s="49"/>
      <c r="O143" s="49"/>
      <c r="P143" s="49"/>
      <c r="Q143" s="51">
        <v>3599</v>
      </c>
      <c r="R143" s="49" t="s">
        <v>33</v>
      </c>
      <c r="S143" s="51">
        <v>3183</v>
      </c>
      <c r="T143" s="49"/>
      <c r="U143" s="52"/>
      <c r="V143" s="49"/>
      <c r="W143" s="49"/>
      <c r="X143" s="49"/>
      <c r="Y143" s="44">
        <v>4150</v>
      </c>
      <c r="Z143" s="44" t="s">
        <v>34</v>
      </c>
      <c r="AA143" s="51">
        <v>3850</v>
      </c>
      <c r="AB143" s="49"/>
      <c r="AC143" s="51"/>
      <c r="AD143" s="53"/>
      <c r="AE143" s="54"/>
      <c r="AF143" s="53"/>
      <c r="AG143" s="52"/>
    </row>
    <row r="144" spans="1:37" ht="26.25" customHeight="1">
      <c r="A144" s="155"/>
      <c r="B144" s="199"/>
      <c r="C144" s="237">
        <v>13</v>
      </c>
      <c r="D144" s="282" t="s">
        <v>80</v>
      </c>
      <c r="E144" s="283" t="s">
        <v>34</v>
      </c>
      <c r="F144" s="213"/>
      <c r="G144" s="204"/>
      <c r="H144" s="218"/>
      <c r="I144" s="168"/>
      <c r="J144" s="280">
        <v>11253.76</v>
      </c>
      <c r="K144" s="285">
        <v>11170.14</v>
      </c>
      <c r="L144" s="236"/>
      <c r="M144" s="50"/>
      <c r="N144" s="49"/>
      <c r="O144" s="49"/>
      <c r="P144" s="49"/>
      <c r="Q144" s="51">
        <v>3790.122002051899</v>
      </c>
      <c r="R144" s="49" t="s">
        <v>37</v>
      </c>
      <c r="S144" s="51">
        <v>3506.2212897171426</v>
      </c>
      <c r="T144" s="49"/>
      <c r="U144" s="52"/>
      <c r="V144" s="49"/>
      <c r="W144" s="49"/>
      <c r="X144" s="49"/>
      <c r="Y144" s="44">
        <v>4277.0882727195176</v>
      </c>
      <c r="Z144" s="44" t="s">
        <v>34</v>
      </c>
      <c r="AA144" s="44">
        <v>3862.3267035885215</v>
      </c>
      <c r="AB144" s="49"/>
      <c r="AC144" s="51"/>
      <c r="AD144" s="53"/>
      <c r="AE144" s="54"/>
      <c r="AF144" s="53"/>
      <c r="AG144" s="52"/>
    </row>
    <row r="145" spans="1:37" ht="26.25" customHeight="1">
      <c r="A145" s="155"/>
      <c r="B145" s="207"/>
      <c r="C145" s="237">
        <v>14</v>
      </c>
      <c r="D145" s="282" t="s">
        <v>195</v>
      </c>
      <c r="E145" s="283" t="s">
        <v>34</v>
      </c>
      <c r="F145" s="294"/>
      <c r="G145" s="241"/>
      <c r="H145" s="242"/>
      <c r="I145" s="233"/>
      <c r="J145" s="295">
        <v>11781.21</v>
      </c>
      <c r="K145" s="296">
        <v>11688.22</v>
      </c>
      <c r="L145" s="244"/>
      <c r="M145" s="50"/>
      <c r="N145" s="49"/>
      <c r="O145" s="49"/>
      <c r="P145" s="49"/>
      <c r="Q145" s="51">
        <v>2204.9871699882447</v>
      </c>
      <c r="R145" s="49" t="s">
        <v>54</v>
      </c>
      <c r="S145" s="51">
        <v>1794.6452847897517</v>
      </c>
      <c r="T145" s="49"/>
      <c r="U145" s="52"/>
      <c r="V145" s="49"/>
      <c r="W145" s="49"/>
      <c r="X145" s="49"/>
      <c r="Y145" s="51">
        <v>4150</v>
      </c>
      <c r="Z145" s="49" t="s">
        <v>34</v>
      </c>
      <c r="AA145" s="51">
        <v>3850</v>
      </c>
      <c r="AB145" s="49"/>
      <c r="AC145" s="51"/>
      <c r="AD145" s="53"/>
      <c r="AE145" s="54"/>
      <c r="AF145" s="53"/>
      <c r="AG145" s="52"/>
    </row>
    <row r="146" spans="1:37" ht="26.25" customHeight="1">
      <c r="A146" s="155"/>
      <c r="B146" s="199"/>
      <c r="C146" s="237">
        <v>15</v>
      </c>
      <c r="D146" s="282" t="s">
        <v>93</v>
      </c>
      <c r="E146" s="283" t="s">
        <v>31</v>
      </c>
      <c r="F146" s="213"/>
      <c r="G146" s="204"/>
      <c r="H146" s="218"/>
      <c r="I146" s="221"/>
      <c r="J146" s="297">
        <v>15874.97</v>
      </c>
      <c r="K146" s="296">
        <v>15748.59</v>
      </c>
      <c r="L146" s="236"/>
      <c r="M146" s="50"/>
      <c r="N146" s="49"/>
      <c r="O146" s="49"/>
      <c r="P146" s="49"/>
      <c r="Q146" s="51">
        <v>4150</v>
      </c>
      <c r="R146" s="49" t="s">
        <v>34</v>
      </c>
      <c r="S146" s="51">
        <v>3850</v>
      </c>
      <c r="T146" s="49"/>
      <c r="U146" s="52"/>
      <c r="V146" s="49"/>
      <c r="W146" s="49"/>
      <c r="X146" s="49"/>
      <c r="Y146" s="44">
        <v>4450</v>
      </c>
      <c r="Z146" s="44" t="s">
        <v>31</v>
      </c>
      <c r="AA146" s="51">
        <v>4150</v>
      </c>
      <c r="AB146" s="49"/>
      <c r="AC146" s="51"/>
      <c r="AD146" s="53"/>
      <c r="AE146" s="54"/>
      <c r="AF146" s="53"/>
      <c r="AG146" s="52"/>
    </row>
    <row r="147" spans="1:37" ht="26.25" customHeight="1">
      <c r="A147" s="155"/>
      <c r="B147" s="207"/>
      <c r="C147" s="237">
        <v>16</v>
      </c>
      <c r="D147" s="282" t="s">
        <v>140</v>
      </c>
      <c r="E147" s="283" t="s">
        <v>31</v>
      </c>
      <c r="F147" s="185"/>
      <c r="G147" s="204"/>
      <c r="H147" s="242"/>
      <c r="I147" s="233"/>
      <c r="J147" s="298">
        <v>7722.67</v>
      </c>
      <c r="K147" s="296">
        <v>7662.5</v>
      </c>
      <c r="L147" s="244"/>
      <c r="M147" s="50"/>
      <c r="N147" s="49"/>
      <c r="O147" s="49"/>
      <c r="P147" s="49"/>
      <c r="Q147" s="51">
        <v>2116.6576261011419</v>
      </c>
      <c r="R147" s="49" t="s">
        <v>166</v>
      </c>
      <c r="S147" s="51">
        <v>1782</v>
      </c>
      <c r="T147" s="49"/>
      <c r="U147" s="52"/>
      <c r="V147" s="49"/>
      <c r="W147" s="49"/>
      <c r="X147" s="49"/>
      <c r="Y147" s="51">
        <v>4139.3423867651991</v>
      </c>
      <c r="Z147" s="49" t="s">
        <v>34</v>
      </c>
      <c r="AA147" s="51">
        <v>3712.2827052466814</v>
      </c>
      <c r="AB147" s="49"/>
      <c r="AC147" s="51"/>
      <c r="AD147" s="53"/>
      <c r="AE147" s="54"/>
      <c r="AF147" s="53"/>
      <c r="AG147" s="52"/>
    </row>
    <row r="148" spans="1:37" ht="26.25" customHeight="1">
      <c r="A148" s="155">
        <v>64</v>
      </c>
      <c r="B148" s="199" t="s">
        <v>191</v>
      </c>
      <c r="C148" s="237">
        <v>17</v>
      </c>
      <c r="D148" s="282" t="s">
        <v>198</v>
      </c>
      <c r="E148" s="283" t="s">
        <v>33</v>
      </c>
      <c r="F148" s="213">
        <v>58</v>
      </c>
      <c r="G148" s="201">
        <v>162000038</v>
      </c>
      <c r="H148" s="200" t="s">
        <v>193</v>
      </c>
      <c r="I148" s="221">
        <v>4016.8</v>
      </c>
      <c r="J148" s="297">
        <v>4016.8</v>
      </c>
      <c r="K148" s="296">
        <v>3985</v>
      </c>
      <c r="L148" s="236">
        <v>3985</v>
      </c>
      <c r="M148" s="50"/>
      <c r="N148" s="49"/>
      <c r="O148" s="49"/>
      <c r="P148" s="49"/>
      <c r="Q148" s="51">
        <v>3250</v>
      </c>
      <c r="R148" s="49" t="s">
        <v>47</v>
      </c>
      <c r="S148" s="51">
        <v>2950</v>
      </c>
      <c r="T148" s="49"/>
      <c r="U148" s="52"/>
      <c r="V148" s="49"/>
      <c r="W148" s="49"/>
      <c r="X148" s="49"/>
      <c r="Y148" s="44">
        <v>3550</v>
      </c>
      <c r="Z148" s="44" t="s">
        <v>33</v>
      </c>
      <c r="AA148" s="51">
        <v>3250</v>
      </c>
      <c r="AB148" s="49"/>
      <c r="AC148" s="51"/>
      <c r="AD148" s="53"/>
      <c r="AE148" s="54"/>
      <c r="AF148" s="53"/>
      <c r="AG148" s="52"/>
    </row>
    <row r="149" spans="1:37" ht="26.25" customHeight="1">
      <c r="A149" s="299"/>
      <c r="B149" s="199"/>
      <c r="C149" s="300">
        <v>18</v>
      </c>
      <c r="D149" s="301" t="s">
        <v>81</v>
      </c>
      <c r="E149" s="302" t="s">
        <v>68</v>
      </c>
      <c r="F149" s="284"/>
      <c r="G149" s="204"/>
      <c r="H149" s="218"/>
      <c r="I149" s="223"/>
      <c r="J149" s="303">
        <v>37791.710000000006</v>
      </c>
      <c r="K149" s="304">
        <v>37517.019999999997</v>
      </c>
      <c r="L149" s="305"/>
      <c r="M149" s="306"/>
      <c r="N149" s="307"/>
      <c r="O149" s="307"/>
      <c r="P149" s="307"/>
      <c r="Q149" s="308">
        <v>3494.4985889071145</v>
      </c>
      <c r="R149" s="307" t="s">
        <v>33</v>
      </c>
      <c r="S149" s="308">
        <v>3017.1517701413563</v>
      </c>
      <c r="T149" s="307"/>
      <c r="U149" s="309"/>
      <c r="V149" s="307"/>
      <c r="W149" s="307"/>
      <c r="X149" s="307"/>
      <c r="Y149" s="196">
        <v>4631.2681379064343</v>
      </c>
      <c r="Z149" s="196" t="s">
        <v>68</v>
      </c>
      <c r="AA149" s="196">
        <v>4235.0428408569333</v>
      </c>
      <c r="AB149" s="307"/>
      <c r="AC149" s="51"/>
      <c r="AD149" s="53"/>
      <c r="AE149" s="54"/>
      <c r="AF149" s="53"/>
      <c r="AG149" s="52"/>
    </row>
    <row r="150" spans="1:37" ht="26.25" customHeight="1">
      <c r="A150" s="155"/>
      <c r="B150" s="310"/>
      <c r="C150" s="311">
        <v>19</v>
      </c>
      <c r="D150" s="282" t="s">
        <v>97</v>
      </c>
      <c r="E150" s="283" t="s">
        <v>34</v>
      </c>
      <c r="F150" s="179"/>
      <c r="G150" s="159"/>
      <c r="H150" s="312"/>
      <c r="I150" s="313"/>
      <c r="J150" s="314">
        <v>11790.49</v>
      </c>
      <c r="K150" s="315">
        <v>11697.77</v>
      </c>
      <c r="L150" s="313"/>
      <c r="M150" s="316"/>
      <c r="N150" s="317"/>
      <c r="O150" s="317"/>
      <c r="P150" s="317"/>
      <c r="Q150" s="318">
        <v>3343.7581462107732</v>
      </c>
      <c r="R150" s="317" t="s">
        <v>47</v>
      </c>
      <c r="S150" s="318">
        <v>2873.7688916126003</v>
      </c>
      <c r="T150" s="317"/>
      <c r="U150" s="319"/>
      <c r="V150" s="317"/>
      <c r="W150" s="317"/>
      <c r="X150" s="317"/>
      <c r="Y150" s="318">
        <v>4339.8780271218584</v>
      </c>
      <c r="Z150" s="317" t="s">
        <v>31</v>
      </c>
      <c r="AA150" s="318">
        <v>3993.1268688796322</v>
      </c>
      <c r="AB150" s="317"/>
      <c r="AC150" s="320"/>
      <c r="AD150" s="53"/>
      <c r="AE150" s="54"/>
      <c r="AF150" s="53"/>
      <c r="AG150" s="52"/>
    </row>
    <row r="151" spans="1:37" ht="26.25" customHeight="1">
      <c r="A151" s="321"/>
      <c r="B151" s="321"/>
      <c r="C151" s="322">
        <v>20</v>
      </c>
      <c r="D151" s="321"/>
      <c r="E151" s="321"/>
      <c r="F151" s="321"/>
      <c r="G151" s="321"/>
      <c r="H151" s="321"/>
      <c r="I151" s="321"/>
      <c r="J151" s="323">
        <f>SUM(J132:J150)</f>
        <v>226524.32</v>
      </c>
      <c r="K151" s="324">
        <f>SUM(K132:K150)</f>
        <v>224600.01999999996</v>
      </c>
      <c r="L151" s="325"/>
      <c r="M151" s="326"/>
      <c r="N151" s="321"/>
      <c r="O151" s="321"/>
      <c r="P151" s="321"/>
      <c r="Q151" s="327">
        <f>SUMPRODUCT(Q132:Q150,K132:K150)/K151</f>
        <v>3217.2472221507378</v>
      </c>
      <c r="R151" s="328" t="s">
        <v>47</v>
      </c>
      <c r="S151" s="327">
        <f>SUMPRODUCT(S132:S150,K132:K150)/K151</f>
        <v>2847.3240120780611</v>
      </c>
      <c r="T151" s="321"/>
      <c r="U151" s="326"/>
      <c r="V151" s="321"/>
      <c r="W151" s="321"/>
      <c r="X151" s="321"/>
      <c r="Y151" s="327">
        <f>SUMPRODUCT(Y132:Y150,J132:J150)/J151</f>
        <v>4115.7309197970444</v>
      </c>
      <c r="Z151" s="329" t="s">
        <v>34</v>
      </c>
      <c r="AA151" s="327">
        <f>SUMPRODUCT(AA132:AA150,J132:J150)/J151</f>
        <v>3780.7868015882395</v>
      </c>
      <c r="AB151" s="321"/>
      <c r="AH151" s="330"/>
      <c r="AI151" s="331" t="e">
        <f>#REF!-#REF!</f>
        <v>#REF!</v>
      </c>
      <c r="AJ151" s="276" t="e">
        <f>#REF!-#REF!</f>
        <v>#REF!</v>
      </c>
      <c r="AK151" s="332" t="e">
        <f>#REF!-#REF!</f>
        <v>#REF!</v>
      </c>
    </row>
    <row r="152" spans="1:37" ht="26.25" customHeight="1">
      <c r="K152" s="333"/>
      <c r="L152" s="333"/>
      <c r="R152" s="334"/>
      <c r="AH152" s="275"/>
      <c r="AI152" s="335" t="e">
        <f>((#REF!-AI129)/(#REF!-#REF!))*100</f>
        <v>#REF!</v>
      </c>
      <c r="AJ152" s="336" t="e">
        <f>AJ129/AJ151*100</f>
        <v>#REF!</v>
      </c>
      <c r="AK152" s="337" t="e">
        <f>(AK129/AK151*100)-AJ152</f>
        <v>#REF!</v>
      </c>
    </row>
    <row r="153" spans="1:37" ht="26.25" customHeight="1" thickBot="1">
      <c r="K153" s="333"/>
      <c r="L153" s="333"/>
      <c r="AH153" s="338"/>
      <c r="AI153" s="339" t="e">
        <f>AI152</f>
        <v>#REF!</v>
      </c>
      <c r="AJ153" s="340"/>
      <c r="AK153" s="341"/>
    </row>
    <row r="154" spans="1:37" ht="26.25" customHeight="1">
      <c r="K154" s="274"/>
      <c r="L154" s="274"/>
    </row>
    <row r="155" spans="1:37" ht="26.25" customHeight="1">
      <c r="K155" s="274"/>
      <c r="L155" s="274"/>
    </row>
    <row r="156" spans="1:37" ht="26.25" customHeight="1">
      <c r="K156" s="342"/>
      <c r="L156" s="274"/>
    </row>
    <row r="157" spans="1:37" ht="26.25" customHeight="1">
      <c r="K157" s="342"/>
      <c r="L157" s="274"/>
    </row>
    <row r="158" spans="1:37" ht="15" customHeight="1"/>
    <row r="159" spans="1:37" ht="15" customHeight="1"/>
  </sheetData>
  <mergeCells count="47">
    <mergeCell ref="AD130:AD131"/>
    <mergeCell ref="AE130:AE131"/>
    <mergeCell ref="AF130:AF131"/>
    <mergeCell ref="T130:T131"/>
    <mergeCell ref="V130:V131"/>
    <mergeCell ref="W130:Z130"/>
    <mergeCell ref="AA130:AA131"/>
    <mergeCell ref="AB130:AB131"/>
    <mergeCell ref="AC130:AC131"/>
    <mergeCell ref="H130:H131"/>
    <mergeCell ref="I130:K130"/>
    <mergeCell ref="L130:L131"/>
    <mergeCell ref="N130:N131"/>
    <mergeCell ref="O130:R130"/>
    <mergeCell ref="S130:S131"/>
    <mergeCell ref="AD4:AD5"/>
    <mergeCell ref="AE4:AE5"/>
    <mergeCell ref="AF4:AF5"/>
    <mergeCell ref="A130:A131"/>
    <mergeCell ref="B130:B131"/>
    <mergeCell ref="C130:C131"/>
    <mergeCell ref="D130:D131"/>
    <mergeCell ref="E130:E131"/>
    <mergeCell ref="F130:F131"/>
    <mergeCell ref="G130:G131"/>
    <mergeCell ref="T4:T5"/>
    <mergeCell ref="V4:V5"/>
    <mergeCell ref="W4:Z4"/>
    <mergeCell ref="AA4:AA5"/>
    <mergeCell ref="AB4:AB5"/>
    <mergeCell ref="AC4:AC5"/>
    <mergeCell ref="H4:H5"/>
    <mergeCell ref="I4:K4"/>
    <mergeCell ref="L4:L5"/>
    <mergeCell ref="N4:N5"/>
    <mergeCell ref="O4:R4"/>
    <mergeCell ref="S4:S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3991-24A0-4F82-AADB-61B1B6650868}">
  <dimension ref="A1:AH145"/>
  <sheetViews>
    <sheetView topLeftCell="A117" zoomScale="40" zoomScaleNormal="40" workbookViewId="0">
      <selection activeCell="Z144" sqref="Z144"/>
    </sheetView>
  </sheetViews>
  <sheetFormatPr defaultRowHeight="14.4"/>
  <cols>
    <col min="1" max="1" width="7.88671875" customWidth="1"/>
    <col min="2" max="2" width="32.5546875" customWidth="1"/>
    <col min="3" max="3" width="9.6640625" customWidth="1"/>
    <col min="4" max="4" width="44.109375" customWidth="1"/>
    <col min="5" max="5" width="10.6640625" customWidth="1"/>
    <col min="6" max="6" width="8.88671875" customWidth="1"/>
    <col min="7" max="7" width="50.5546875" hidden="1" customWidth="1"/>
    <col min="8" max="8" width="46.109375" hidden="1" customWidth="1"/>
    <col min="9" max="9" width="20.6640625" hidden="1" customWidth="1"/>
    <col min="10" max="12" width="21.5546875" customWidth="1"/>
    <col min="13" max="13" width="20.109375" customWidth="1"/>
    <col min="14" max="14" width="6" customWidth="1"/>
    <col min="15" max="21" width="12.33203125" customWidth="1"/>
    <col min="22" max="22" width="5.5546875" customWidth="1"/>
    <col min="23" max="29" width="12.6640625" customWidth="1"/>
    <col min="30" max="33" width="14.33203125" hidden="1" customWidth="1"/>
    <col min="34" max="34" width="4.6640625" customWidth="1"/>
  </cols>
  <sheetData>
    <row r="1" spans="1:34" ht="35.4" customHeight="1">
      <c r="A1" s="150" t="s">
        <v>202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343"/>
      <c r="O1" s="4" t="s">
        <v>1</v>
      </c>
      <c r="P1" s="4"/>
      <c r="Q1" s="4"/>
      <c r="R1" s="4"/>
      <c r="S1" s="4"/>
      <c r="T1" s="4"/>
      <c r="U1" s="5"/>
      <c r="V1" s="4"/>
      <c r="W1" s="7"/>
      <c r="X1" s="7"/>
      <c r="Y1" s="8"/>
      <c r="Z1" s="8"/>
      <c r="AA1" s="9"/>
      <c r="AB1" s="10"/>
      <c r="AC1" s="5"/>
      <c r="AD1" s="11"/>
      <c r="AE1" s="10"/>
      <c r="AF1" s="10"/>
      <c r="AG1" s="10"/>
      <c r="AH1" s="77"/>
    </row>
    <row r="2" spans="1:34" ht="35.4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44"/>
      <c r="O2" s="10"/>
      <c r="P2" s="10"/>
      <c r="Q2" s="10"/>
      <c r="R2" s="10"/>
      <c r="S2" s="10"/>
      <c r="T2" s="10"/>
      <c r="U2" s="15"/>
      <c r="V2" s="10"/>
      <c r="W2" s="17"/>
      <c r="X2" s="17"/>
      <c r="Y2" s="11"/>
      <c r="Z2" s="11"/>
      <c r="AA2" s="18"/>
      <c r="AB2" s="10"/>
      <c r="AC2" s="15"/>
      <c r="AD2" s="11"/>
      <c r="AE2" s="10"/>
      <c r="AF2" s="10"/>
      <c r="AG2" s="10"/>
      <c r="AH2" s="77"/>
    </row>
    <row r="3" spans="1:34" ht="35.4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44"/>
      <c r="O3" s="10"/>
      <c r="P3" s="10"/>
      <c r="Q3" s="10"/>
      <c r="R3" s="10"/>
      <c r="S3" s="10"/>
      <c r="T3" s="10"/>
      <c r="U3" s="15"/>
      <c r="V3" s="10"/>
      <c r="W3" s="17"/>
      <c r="X3" s="17"/>
      <c r="Y3" s="11"/>
      <c r="Z3" s="11"/>
      <c r="AA3" s="18"/>
      <c r="AB3" s="10"/>
      <c r="AC3" s="15"/>
      <c r="AD3" s="11"/>
      <c r="AE3" s="10"/>
      <c r="AF3" s="10"/>
      <c r="AG3" s="10"/>
      <c r="AH3" s="77"/>
    </row>
    <row r="4" spans="1:34" ht="70.2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89"/>
      <c r="H4" s="20" t="s">
        <v>10</v>
      </c>
      <c r="I4" s="20" t="s">
        <v>11</v>
      </c>
      <c r="J4" s="22" t="s">
        <v>12</v>
      </c>
      <c r="K4" s="23"/>
      <c r="L4" s="24"/>
      <c r="M4" s="20" t="s">
        <v>13</v>
      </c>
      <c r="N4" s="93"/>
      <c r="O4" s="26" t="s">
        <v>14</v>
      </c>
      <c r="P4" s="27" t="s">
        <v>203</v>
      </c>
      <c r="Q4" s="27"/>
      <c r="R4" s="27"/>
      <c r="S4" s="27"/>
      <c r="T4" s="28" t="s">
        <v>16</v>
      </c>
      <c r="U4" s="29" t="s">
        <v>17</v>
      </c>
      <c r="V4" s="98"/>
      <c r="W4" s="26" t="s">
        <v>14</v>
      </c>
      <c r="X4" s="27" t="s">
        <v>204</v>
      </c>
      <c r="Y4" s="27"/>
      <c r="Z4" s="27"/>
      <c r="AA4" s="27"/>
      <c r="AB4" s="28" t="s">
        <v>16</v>
      </c>
      <c r="AC4" s="29" t="s">
        <v>17</v>
      </c>
      <c r="AD4" s="31" t="s">
        <v>19</v>
      </c>
      <c r="AE4" s="32" t="s">
        <v>20</v>
      </c>
      <c r="AF4" s="32" t="s">
        <v>21</v>
      </c>
      <c r="AG4" s="32" t="s">
        <v>22</v>
      </c>
      <c r="AH4" s="77"/>
    </row>
    <row r="5" spans="1:34" ht="87.6" customHeight="1">
      <c r="A5" s="152"/>
      <c r="B5" s="278"/>
      <c r="C5" s="278"/>
      <c r="D5" s="278"/>
      <c r="E5" s="279"/>
      <c r="F5" s="278"/>
      <c r="G5" s="345"/>
      <c r="H5" s="278"/>
      <c r="I5" s="278"/>
      <c r="J5" s="346" t="s">
        <v>23</v>
      </c>
      <c r="K5" s="154" t="s">
        <v>24</v>
      </c>
      <c r="L5" s="347" t="s">
        <v>13</v>
      </c>
      <c r="M5" s="278"/>
      <c r="N5" s="348"/>
      <c r="O5" s="94"/>
      <c r="P5" s="346" t="s">
        <v>25</v>
      </c>
      <c r="Q5" s="346" t="s">
        <v>26</v>
      </c>
      <c r="R5" s="349" t="s">
        <v>27</v>
      </c>
      <c r="S5" s="89" t="s">
        <v>28</v>
      </c>
      <c r="T5" s="350"/>
      <c r="U5" s="97"/>
      <c r="V5" s="351"/>
      <c r="W5" s="94"/>
      <c r="X5" s="346" t="s">
        <v>25</v>
      </c>
      <c r="Y5" s="346" t="s">
        <v>26</v>
      </c>
      <c r="Z5" s="352" t="s">
        <v>27</v>
      </c>
      <c r="AA5" s="89" t="s">
        <v>28</v>
      </c>
      <c r="AB5" s="350"/>
      <c r="AC5" s="97"/>
      <c r="AD5" s="31"/>
      <c r="AE5" s="32"/>
      <c r="AF5" s="32"/>
      <c r="AG5" s="32"/>
      <c r="AH5" s="77"/>
    </row>
    <row r="6" spans="1:34" ht="43.95" customHeight="1">
      <c r="A6" s="353">
        <v>33</v>
      </c>
      <c r="B6" s="354" t="s">
        <v>205</v>
      </c>
      <c r="C6" s="355">
        <v>25</v>
      </c>
      <c r="D6" s="356" t="s">
        <v>206</v>
      </c>
      <c r="E6" s="357" t="s">
        <v>47</v>
      </c>
      <c r="F6" s="358">
        <v>58</v>
      </c>
      <c r="G6" s="358"/>
      <c r="H6" s="355">
        <v>162003378</v>
      </c>
      <c r="I6" s="354" t="s">
        <v>207</v>
      </c>
      <c r="J6" s="359">
        <v>3691.02</v>
      </c>
      <c r="K6" s="359">
        <v>3691.02</v>
      </c>
      <c r="L6" s="359">
        <v>3661.85</v>
      </c>
      <c r="M6" s="359">
        <v>3661.85</v>
      </c>
      <c r="N6" s="360"/>
      <c r="O6" s="317"/>
      <c r="P6" s="317"/>
      <c r="Q6" s="317"/>
      <c r="R6" s="318">
        <v>2566</v>
      </c>
      <c r="S6" s="317" t="s">
        <v>50</v>
      </c>
      <c r="T6" s="318">
        <v>2220</v>
      </c>
      <c r="U6" s="317"/>
      <c r="V6" s="316"/>
      <c r="W6" s="317">
        <v>14.5</v>
      </c>
      <c r="X6" s="317">
        <v>8.8000000000000007</v>
      </c>
      <c r="Y6" s="317">
        <v>32.200000000000003</v>
      </c>
      <c r="Z6" s="155">
        <v>4076</v>
      </c>
      <c r="AA6" s="155" t="s">
        <v>34</v>
      </c>
      <c r="AB6" s="318">
        <f>((100-W6)/(100-X6))*Z6</f>
        <v>3821.25</v>
      </c>
      <c r="AC6" s="317">
        <f>W6-X6</f>
        <v>5.6999999999999993</v>
      </c>
      <c r="AD6" s="320">
        <f>Z6-R6</f>
        <v>1510</v>
      </c>
      <c r="AE6" s="53"/>
      <c r="AF6" s="54">
        <f>Z6-R6</f>
        <v>1510</v>
      </c>
      <c r="AG6" s="53"/>
      <c r="AH6" s="77"/>
    </row>
    <row r="7" spans="1:34" ht="43.95" customHeight="1">
      <c r="A7" s="353">
        <v>40</v>
      </c>
      <c r="B7" s="361" t="s">
        <v>208</v>
      </c>
      <c r="C7" s="362">
        <v>31</v>
      </c>
      <c r="D7" s="363" t="s">
        <v>206</v>
      </c>
      <c r="E7" s="364" t="s">
        <v>47</v>
      </c>
      <c r="F7" s="358">
        <v>58</v>
      </c>
      <c r="G7" s="358"/>
      <c r="H7" s="358">
        <v>162007597</v>
      </c>
      <c r="I7" s="365" t="s">
        <v>209</v>
      </c>
      <c r="J7" s="366">
        <v>3850</v>
      </c>
      <c r="K7" s="367">
        <v>3850</v>
      </c>
      <c r="L7" s="368">
        <v>3819.97</v>
      </c>
      <c r="M7" s="368">
        <v>3819.97</v>
      </c>
      <c r="N7" s="369"/>
      <c r="O7" s="317">
        <v>15.9</v>
      </c>
      <c r="P7" s="317">
        <v>7.05</v>
      </c>
      <c r="Q7" s="317">
        <v>45.35</v>
      </c>
      <c r="R7" s="318">
        <v>3177</v>
      </c>
      <c r="S7" s="317" t="s">
        <v>47</v>
      </c>
      <c r="T7" s="318">
        <f>((100-O7)/(100-P7))*R7</f>
        <v>2874.5099515868746</v>
      </c>
      <c r="U7" s="317">
        <f>O7-P7</f>
        <v>8.8500000000000014</v>
      </c>
      <c r="V7" s="316"/>
      <c r="W7" s="317"/>
      <c r="X7" s="317"/>
      <c r="Y7" s="317"/>
      <c r="Z7" s="155">
        <v>3250</v>
      </c>
      <c r="AA7" s="155" t="s">
        <v>47</v>
      </c>
      <c r="AB7" s="318">
        <v>2950</v>
      </c>
      <c r="AC7" s="317"/>
      <c r="AD7" s="320"/>
      <c r="AE7" s="53"/>
      <c r="AF7" s="54"/>
      <c r="AG7" s="53"/>
      <c r="AH7" s="77"/>
    </row>
    <row r="8" spans="1:34" ht="43.95" customHeight="1">
      <c r="A8" s="353">
        <v>42</v>
      </c>
      <c r="B8" s="361" t="s">
        <v>210</v>
      </c>
      <c r="C8" s="362">
        <v>33</v>
      </c>
      <c r="D8" s="363" t="s">
        <v>206</v>
      </c>
      <c r="E8" s="364" t="s">
        <v>47</v>
      </c>
      <c r="F8" s="358">
        <v>55</v>
      </c>
      <c r="G8" s="358"/>
      <c r="H8" s="358">
        <v>162007614</v>
      </c>
      <c r="I8" s="365" t="s">
        <v>211</v>
      </c>
      <c r="J8" s="366">
        <v>3826.6</v>
      </c>
      <c r="K8" s="367">
        <v>3826.6</v>
      </c>
      <c r="L8" s="368">
        <v>3797.14</v>
      </c>
      <c r="M8" s="368">
        <v>3797.14</v>
      </c>
      <c r="N8" s="369"/>
      <c r="O8" s="317">
        <v>15.24</v>
      </c>
      <c r="P8" s="317">
        <v>7.05</v>
      </c>
      <c r="Q8" s="317">
        <v>47.02</v>
      </c>
      <c r="R8" s="318">
        <v>3009</v>
      </c>
      <c r="S8" s="317" t="s">
        <v>42</v>
      </c>
      <c r="T8" s="318">
        <f>((100-O8)/(100-P8))*R8</f>
        <v>2743.8713286713287</v>
      </c>
      <c r="U8" s="317">
        <f>O8-P8</f>
        <v>8.1900000000000013</v>
      </c>
      <c r="V8" s="316"/>
      <c r="W8" s="317"/>
      <c r="X8" s="317"/>
      <c r="Y8" s="317"/>
      <c r="Z8" s="155">
        <v>3250</v>
      </c>
      <c r="AA8" s="155" t="s">
        <v>47</v>
      </c>
      <c r="AB8" s="318">
        <v>2950</v>
      </c>
      <c r="AC8" s="317"/>
      <c r="AD8" s="320"/>
      <c r="AE8" s="53"/>
      <c r="AF8" s="54">
        <f>Z8-R8</f>
        <v>241</v>
      </c>
      <c r="AG8" s="53"/>
      <c r="AH8" s="77"/>
    </row>
    <row r="9" spans="1:34" ht="43.95" customHeight="1">
      <c r="A9" s="353">
        <v>60</v>
      </c>
      <c r="B9" s="370" t="s">
        <v>212</v>
      </c>
      <c r="C9" s="362">
        <v>51</v>
      </c>
      <c r="D9" s="363" t="s">
        <v>206</v>
      </c>
      <c r="E9" s="364" t="s">
        <v>47</v>
      </c>
      <c r="F9" s="358">
        <v>58</v>
      </c>
      <c r="G9" s="358" t="s">
        <v>213</v>
      </c>
      <c r="H9" s="358">
        <v>161004293</v>
      </c>
      <c r="I9" s="365" t="s">
        <v>214</v>
      </c>
      <c r="J9" s="371">
        <v>4003.4</v>
      </c>
      <c r="K9" s="372">
        <v>4003.4</v>
      </c>
      <c r="L9" s="373">
        <v>3972.18</v>
      </c>
      <c r="M9" s="373">
        <v>3972.18</v>
      </c>
      <c r="N9" s="374"/>
      <c r="O9" s="317">
        <v>16.18</v>
      </c>
      <c r="P9" s="317">
        <v>7.74</v>
      </c>
      <c r="Q9" s="317">
        <v>47.2</v>
      </c>
      <c r="R9" s="318">
        <v>3011</v>
      </c>
      <c r="S9" s="317" t="s">
        <v>42</v>
      </c>
      <c r="T9" s="318">
        <f>((100-O9)/(100-P9))*R9</f>
        <v>2735.55191849122</v>
      </c>
      <c r="U9" s="317">
        <f>O9-P9</f>
        <v>8.44</v>
      </c>
      <c r="V9" s="316"/>
      <c r="W9" s="317"/>
      <c r="X9" s="317"/>
      <c r="Y9" s="317"/>
      <c r="Z9" s="155">
        <v>3250</v>
      </c>
      <c r="AA9" s="155" t="s">
        <v>47</v>
      </c>
      <c r="AB9" s="318">
        <v>2950</v>
      </c>
      <c r="AC9" s="317"/>
      <c r="AD9" s="320"/>
      <c r="AE9" s="53"/>
      <c r="AF9" s="54"/>
      <c r="AG9" s="53"/>
      <c r="AH9" s="77"/>
    </row>
    <row r="10" spans="1:34" ht="43.95" customHeight="1">
      <c r="A10" s="353"/>
      <c r="B10" s="370"/>
      <c r="C10" s="362"/>
      <c r="D10" s="375" t="s">
        <v>206</v>
      </c>
      <c r="E10" s="206" t="s">
        <v>47</v>
      </c>
      <c r="F10" s="358"/>
      <c r="G10" s="358"/>
      <c r="H10" s="358"/>
      <c r="I10" s="365"/>
      <c r="J10" s="371"/>
      <c r="K10" s="376">
        <f>SUM(K6:K9)</f>
        <v>15371.02</v>
      </c>
      <c r="L10" s="377">
        <f>SUM(L6:L9)</f>
        <v>15251.14</v>
      </c>
      <c r="M10" s="373"/>
      <c r="N10" s="374"/>
      <c r="O10" s="317"/>
      <c r="P10" s="317"/>
      <c r="Q10" s="317"/>
      <c r="R10" s="378">
        <f>SUMPRODUCT(R6:R9,L6:L9)/L10</f>
        <v>2945.2342598651639</v>
      </c>
      <c r="S10" s="379" t="s">
        <v>42</v>
      </c>
      <c r="T10" s="378">
        <f>SUMPRODUCT(T6:T9,L6:L9)/L10</f>
        <v>2648.642460583721</v>
      </c>
      <c r="U10" s="317"/>
      <c r="V10" s="316"/>
      <c r="W10" s="317"/>
      <c r="X10" s="317"/>
      <c r="Y10" s="317"/>
      <c r="Z10" s="206">
        <f>SUMPRODUCT(Z6:Z9,K6:K9)/K10</f>
        <v>3448.3461422859377</v>
      </c>
      <c r="AA10" s="206" t="s">
        <v>33</v>
      </c>
      <c r="AB10" s="206">
        <f>SUMPRODUCT(AB6:AB9,K6:K9)/K10</f>
        <v>3159.211956981384</v>
      </c>
      <c r="AC10" s="317"/>
      <c r="AD10" s="320"/>
      <c r="AE10" s="53"/>
      <c r="AF10" s="54"/>
      <c r="AG10" s="53"/>
      <c r="AH10" s="77"/>
    </row>
    <row r="11" spans="1:34" ht="43.95" customHeight="1">
      <c r="A11" s="353"/>
      <c r="B11" s="370"/>
      <c r="C11" s="362"/>
      <c r="D11" s="363"/>
      <c r="E11" s="364"/>
      <c r="F11" s="358"/>
      <c r="G11" s="358"/>
      <c r="H11" s="358"/>
      <c r="I11" s="365"/>
      <c r="J11" s="371"/>
      <c r="K11" s="372"/>
      <c r="L11" s="373"/>
      <c r="M11" s="373"/>
      <c r="N11" s="374"/>
      <c r="O11" s="317"/>
      <c r="P11" s="317"/>
      <c r="Q11" s="317"/>
      <c r="R11" s="318"/>
      <c r="S11" s="317"/>
      <c r="T11" s="318"/>
      <c r="U11" s="317"/>
      <c r="V11" s="316"/>
      <c r="W11" s="317"/>
      <c r="X11" s="317"/>
      <c r="Y11" s="317"/>
      <c r="Z11" s="155"/>
      <c r="AA11" s="155"/>
      <c r="AB11" s="318"/>
      <c r="AC11" s="317"/>
      <c r="AD11" s="320"/>
      <c r="AE11" s="53"/>
      <c r="AF11" s="54"/>
      <c r="AG11" s="53"/>
      <c r="AH11" s="77"/>
    </row>
    <row r="12" spans="1:34" ht="43.95" customHeight="1">
      <c r="A12" s="353"/>
      <c r="B12" s="370"/>
      <c r="C12" s="362"/>
      <c r="D12" s="363"/>
      <c r="E12" s="364"/>
      <c r="F12" s="358"/>
      <c r="G12" s="358"/>
      <c r="H12" s="358"/>
      <c r="I12" s="365"/>
      <c r="J12" s="371"/>
      <c r="K12" s="372"/>
      <c r="L12" s="373"/>
      <c r="M12" s="373"/>
      <c r="N12" s="374"/>
      <c r="O12" s="317"/>
      <c r="P12" s="317"/>
      <c r="Q12" s="317"/>
      <c r="R12" s="318"/>
      <c r="S12" s="317"/>
      <c r="T12" s="318"/>
      <c r="U12" s="317"/>
      <c r="V12" s="316"/>
      <c r="W12" s="317"/>
      <c r="X12" s="317"/>
      <c r="Y12" s="317"/>
      <c r="Z12" s="155"/>
      <c r="AA12" s="155"/>
      <c r="AB12" s="318"/>
      <c r="AC12" s="317"/>
      <c r="AD12" s="320"/>
      <c r="AE12" s="53"/>
      <c r="AF12" s="54"/>
      <c r="AG12" s="53"/>
      <c r="AH12" s="77"/>
    </row>
    <row r="13" spans="1:34" ht="43.95" customHeight="1">
      <c r="A13" s="353">
        <v>39</v>
      </c>
      <c r="B13" s="361" t="s">
        <v>215</v>
      </c>
      <c r="C13" s="362">
        <v>30</v>
      </c>
      <c r="D13" s="363" t="s">
        <v>216</v>
      </c>
      <c r="E13" s="364" t="s">
        <v>47</v>
      </c>
      <c r="F13" s="358">
        <v>58</v>
      </c>
      <c r="G13" s="358"/>
      <c r="H13" s="358">
        <v>162004246</v>
      </c>
      <c r="I13" s="365" t="s">
        <v>209</v>
      </c>
      <c r="J13" s="366">
        <v>3878.8</v>
      </c>
      <c r="K13" s="380">
        <v>3878.8</v>
      </c>
      <c r="L13" s="368">
        <v>3847.71</v>
      </c>
      <c r="M13" s="368">
        <v>3847.71</v>
      </c>
      <c r="N13" s="369"/>
      <c r="O13" s="317">
        <v>15.59</v>
      </c>
      <c r="P13" s="317">
        <v>8.0299999999999994</v>
      </c>
      <c r="Q13" s="317">
        <v>41.18</v>
      </c>
      <c r="R13" s="318">
        <v>3392</v>
      </c>
      <c r="S13" s="317" t="s">
        <v>47</v>
      </c>
      <c r="T13" s="318">
        <f>((100-O13)/(100-P13))*R13</f>
        <v>3113.1751658149396</v>
      </c>
      <c r="U13" s="317">
        <f>O13-P13</f>
        <v>7.5600000000000005</v>
      </c>
      <c r="V13" s="316"/>
      <c r="W13" s="317">
        <v>14.2</v>
      </c>
      <c r="X13" s="317">
        <v>8.1999999999999993</v>
      </c>
      <c r="Y13" s="317">
        <v>39.5</v>
      </c>
      <c r="Z13" s="155">
        <v>3531</v>
      </c>
      <c r="AA13" s="155" t="s">
        <v>33</v>
      </c>
      <c r="AB13" s="318">
        <f>((100-W13)/(100-X13))*Z13</f>
        <v>3300.2156862745101</v>
      </c>
      <c r="AC13" s="317">
        <f>W13-X13</f>
        <v>6</v>
      </c>
      <c r="AD13" s="320"/>
      <c r="AE13" s="53"/>
      <c r="AF13" s="54"/>
      <c r="AG13" s="53"/>
      <c r="AH13" s="77"/>
    </row>
    <row r="14" spans="1:34" ht="43.95" customHeight="1">
      <c r="A14" s="353">
        <v>46</v>
      </c>
      <c r="B14" s="361" t="s">
        <v>217</v>
      </c>
      <c r="C14" s="362">
        <v>37</v>
      </c>
      <c r="D14" s="363" t="s">
        <v>216</v>
      </c>
      <c r="E14" s="364" t="s">
        <v>47</v>
      </c>
      <c r="F14" s="358">
        <v>58</v>
      </c>
      <c r="G14" s="358"/>
      <c r="H14" s="358">
        <v>162003395</v>
      </c>
      <c r="I14" s="365" t="s">
        <v>218</v>
      </c>
      <c r="J14" s="381">
        <v>3776.8</v>
      </c>
      <c r="K14" s="382">
        <v>3776.8</v>
      </c>
      <c r="L14" s="383">
        <v>3746.95</v>
      </c>
      <c r="M14" s="383">
        <v>3746.95</v>
      </c>
      <c r="N14" s="384"/>
      <c r="O14" s="317">
        <v>13.11</v>
      </c>
      <c r="P14" s="317">
        <v>5.17</v>
      </c>
      <c r="Q14" s="317">
        <v>60.08</v>
      </c>
      <c r="R14" s="318">
        <v>2051</v>
      </c>
      <c r="S14" s="317" t="s">
        <v>219</v>
      </c>
      <c r="T14" s="318">
        <f>((100-O14)/(100-P14))*R14</f>
        <v>1879.2722767056839</v>
      </c>
      <c r="U14" s="317">
        <f>O14-P14</f>
        <v>7.9399999999999995</v>
      </c>
      <c r="V14" s="316"/>
      <c r="W14" s="317">
        <v>12.7</v>
      </c>
      <c r="X14" s="317">
        <v>9.4</v>
      </c>
      <c r="Y14" s="317">
        <v>34.799999999999997</v>
      </c>
      <c r="Z14" s="155">
        <v>3837</v>
      </c>
      <c r="AA14" s="155" t="s">
        <v>37</v>
      </c>
      <c r="AB14" s="318">
        <f>((100-W14)/(100-X14))*Z14</f>
        <v>3697.2417218543046</v>
      </c>
      <c r="AC14" s="317">
        <f>W14-X14</f>
        <v>3.2999999999999989</v>
      </c>
      <c r="AD14" s="320"/>
      <c r="AE14" s="53"/>
      <c r="AF14" s="54">
        <f>Z14-R14</f>
        <v>1786</v>
      </c>
      <c r="AG14" s="53"/>
      <c r="AH14" s="77"/>
    </row>
    <row r="15" spans="1:34" ht="43.95" customHeight="1">
      <c r="A15" s="353"/>
      <c r="B15" s="361"/>
      <c r="C15" s="362"/>
      <c r="D15" s="375" t="s">
        <v>216</v>
      </c>
      <c r="E15" s="206" t="s">
        <v>47</v>
      </c>
      <c r="F15" s="358"/>
      <c r="G15" s="358"/>
      <c r="H15" s="358"/>
      <c r="I15" s="365"/>
      <c r="J15" s="381"/>
      <c r="K15" s="385">
        <f>SUM(K13:K14)</f>
        <v>7655.6</v>
      </c>
      <c r="L15" s="386">
        <f>SUM(L13:L14)</f>
        <v>7594.66</v>
      </c>
      <c r="M15" s="383"/>
      <c r="N15" s="384"/>
      <c r="O15" s="317"/>
      <c r="P15" s="317"/>
      <c r="Q15" s="317"/>
      <c r="R15" s="378">
        <f>SUMPRODUCT(R13:R14,L13:L14)/L15</f>
        <v>2730.3956687988666</v>
      </c>
      <c r="S15" s="379" t="s">
        <v>50</v>
      </c>
      <c r="T15" s="378">
        <f>SUMPRODUCT(T13:T14,L13:L14)/L15</f>
        <v>2504.4089497699915</v>
      </c>
      <c r="U15" s="317"/>
      <c r="V15" s="316"/>
      <c r="W15" s="317"/>
      <c r="X15" s="317"/>
      <c r="Y15" s="317"/>
      <c r="Z15" s="206">
        <f>SUMPRODUCT(Z13:Z14,K13:K14)/K15</f>
        <v>3681.9614922409742</v>
      </c>
      <c r="AA15" s="206" t="s">
        <v>33</v>
      </c>
      <c r="AB15" s="206">
        <f>SUMPRODUCT(AB13:AB14,K13:K14)/K15</f>
        <v>3496.0837999661567</v>
      </c>
      <c r="AC15" s="317"/>
      <c r="AD15" s="320"/>
      <c r="AE15" s="53"/>
      <c r="AF15" s="54"/>
      <c r="AG15" s="53"/>
      <c r="AH15" s="77"/>
    </row>
    <row r="16" spans="1:34" ht="43.95" customHeight="1">
      <c r="A16" s="353"/>
      <c r="B16" s="361"/>
      <c r="C16" s="362"/>
      <c r="D16" s="363"/>
      <c r="E16" s="364"/>
      <c r="F16" s="358"/>
      <c r="G16" s="358"/>
      <c r="H16" s="358"/>
      <c r="I16" s="365"/>
      <c r="J16" s="381"/>
      <c r="K16" s="382"/>
      <c r="L16" s="383"/>
      <c r="M16" s="383"/>
      <c r="N16" s="384"/>
      <c r="O16" s="317"/>
      <c r="P16" s="317"/>
      <c r="Q16" s="317"/>
      <c r="R16" s="318"/>
      <c r="S16" s="317"/>
      <c r="T16" s="318"/>
      <c r="U16" s="317"/>
      <c r="V16" s="316"/>
      <c r="W16" s="317"/>
      <c r="X16" s="317"/>
      <c r="Y16" s="317"/>
      <c r="Z16" s="155"/>
      <c r="AA16" s="155"/>
      <c r="AB16" s="318"/>
      <c r="AC16" s="317"/>
      <c r="AD16" s="320"/>
      <c r="AE16" s="53"/>
      <c r="AF16" s="54"/>
      <c r="AG16" s="53"/>
      <c r="AH16" s="77"/>
    </row>
    <row r="17" spans="1:34" ht="43.95" customHeight="1">
      <c r="A17" s="353"/>
      <c r="B17" s="361"/>
      <c r="C17" s="362"/>
      <c r="D17" s="363"/>
      <c r="E17" s="364"/>
      <c r="F17" s="358"/>
      <c r="G17" s="358"/>
      <c r="H17" s="358"/>
      <c r="I17" s="365"/>
      <c r="J17" s="381"/>
      <c r="K17" s="382"/>
      <c r="L17" s="383"/>
      <c r="M17" s="383"/>
      <c r="N17" s="384"/>
      <c r="O17" s="317"/>
      <c r="P17" s="317"/>
      <c r="Q17" s="317"/>
      <c r="R17" s="318"/>
      <c r="S17" s="317"/>
      <c r="T17" s="318"/>
      <c r="U17" s="317"/>
      <c r="V17" s="316"/>
      <c r="W17" s="317"/>
      <c r="X17" s="317"/>
      <c r="Y17" s="317"/>
      <c r="Z17" s="155"/>
      <c r="AA17" s="155"/>
      <c r="AB17" s="318"/>
      <c r="AC17" s="317"/>
      <c r="AD17" s="320"/>
      <c r="AE17" s="53"/>
      <c r="AF17" s="54"/>
      <c r="AG17" s="53"/>
      <c r="AH17" s="77"/>
    </row>
    <row r="18" spans="1:34" ht="43.95" customHeight="1">
      <c r="A18" s="353">
        <v>29</v>
      </c>
      <c r="B18" s="354" t="s">
        <v>220</v>
      </c>
      <c r="C18" s="355">
        <v>21</v>
      </c>
      <c r="D18" s="356" t="s">
        <v>221</v>
      </c>
      <c r="E18" s="357" t="s">
        <v>47</v>
      </c>
      <c r="F18" s="387">
        <v>57</v>
      </c>
      <c r="G18" s="387"/>
      <c r="H18" s="355">
        <v>162007578</v>
      </c>
      <c r="I18" s="354" t="s">
        <v>220</v>
      </c>
      <c r="J18" s="366">
        <v>3567.59</v>
      </c>
      <c r="K18" s="359">
        <v>3567.59</v>
      </c>
      <c r="L18" s="359">
        <v>3540</v>
      </c>
      <c r="M18" s="359">
        <v>3540</v>
      </c>
      <c r="N18" s="360"/>
      <c r="O18" s="317">
        <v>18.21</v>
      </c>
      <c r="P18" s="317">
        <v>7.92</v>
      </c>
      <c r="Q18" s="317">
        <v>44.31</v>
      </c>
      <c r="R18" s="318">
        <v>3180</v>
      </c>
      <c r="S18" s="317" t="s">
        <v>47</v>
      </c>
      <c r="T18" s="318">
        <f>((100-O18)/(100-P18))*R18</f>
        <v>2824.6329278887924</v>
      </c>
      <c r="U18" s="317">
        <f>O18-P18</f>
        <v>10.290000000000001</v>
      </c>
      <c r="V18" s="316"/>
      <c r="W18" s="317">
        <v>13.6</v>
      </c>
      <c r="X18" s="317">
        <v>8.4</v>
      </c>
      <c r="Y18" s="317">
        <v>33.700000000000003</v>
      </c>
      <c r="Z18" s="155">
        <v>4054</v>
      </c>
      <c r="AA18" s="155" t="s">
        <v>34</v>
      </c>
      <c r="AB18" s="318">
        <f>((100-W18)/(100-X18))*Z18</f>
        <v>3823.860262008734</v>
      </c>
      <c r="AC18" s="317">
        <f>W18-X18</f>
        <v>5.1999999999999993</v>
      </c>
      <c r="AD18" s="320"/>
      <c r="AE18" s="53"/>
      <c r="AF18" s="54"/>
      <c r="AG18" s="53"/>
      <c r="AH18" s="77"/>
    </row>
    <row r="19" spans="1:34" ht="43.95" customHeight="1">
      <c r="A19" s="353"/>
      <c r="B19" s="354"/>
      <c r="C19" s="355"/>
      <c r="D19" s="388" t="s">
        <v>221</v>
      </c>
      <c r="E19" s="389" t="s">
        <v>47</v>
      </c>
      <c r="F19" s="387"/>
      <c r="G19" s="387"/>
      <c r="H19" s="355"/>
      <c r="I19" s="354"/>
      <c r="J19" s="366"/>
      <c r="K19" s="390">
        <v>3567.59</v>
      </c>
      <c r="L19" s="390">
        <v>3540</v>
      </c>
      <c r="M19" s="359"/>
      <c r="N19" s="360"/>
      <c r="O19" s="317"/>
      <c r="P19" s="317"/>
      <c r="Q19" s="317"/>
      <c r="R19" s="378">
        <v>3180</v>
      </c>
      <c r="S19" s="379" t="s">
        <v>47</v>
      </c>
      <c r="T19" s="378">
        <v>2824.6329278887924</v>
      </c>
      <c r="U19" s="317"/>
      <c r="V19" s="316"/>
      <c r="W19" s="317"/>
      <c r="X19" s="317"/>
      <c r="Y19" s="317"/>
      <c r="Z19" s="206">
        <v>4054</v>
      </c>
      <c r="AA19" s="206" t="s">
        <v>34</v>
      </c>
      <c r="AB19" s="378">
        <v>3823.860262008734</v>
      </c>
      <c r="AC19" s="317"/>
      <c r="AD19" s="320"/>
      <c r="AE19" s="53"/>
      <c r="AF19" s="54"/>
      <c r="AG19" s="53"/>
      <c r="AH19" s="77"/>
    </row>
    <row r="20" spans="1:34" ht="43.95" customHeight="1">
      <c r="A20" s="353"/>
      <c r="B20" s="354"/>
      <c r="C20" s="355"/>
      <c r="D20" s="356"/>
      <c r="E20" s="357"/>
      <c r="F20" s="387"/>
      <c r="G20" s="387"/>
      <c r="H20" s="355"/>
      <c r="I20" s="354"/>
      <c r="J20" s="366"/>
      <c r="K20" s="359"/>
      <c r="L20" s="359"/>
      <c r="M20" s="359"/>
      <c r="N20" s="360"/>
      <c r="O20" s="317"/>
      <c r="P20" s="317"/>
      <c r="Q20" s="317"/>
      <c r="R20" s="318"/>
      <c r="S20" s="317"/>
      <c r="T20" s="318"/>
      <c r="U20" s="317"/>
      <c r="V20" s="316"/>
      <c r="W20" s="317"/>
      <c r="X20" s="317"/>
      <c r="Y20" s="317"/>
      <c r="Z20" s="155"/>
      <c r="AA20" s="155"/>
      <c r="AB20" s="318"/>
      <c r="AC20" s="317"/>
      <c r="AD20" s="320"/>
      <c r="AE20" s="53"/>
      <c r="AF20" s="54"/>
      <c r="AG20" s="53"/>
      <c r="AH20" s="77"/>
    </row>
    <row r="21" spans="1:34" ht="43.95" customHeight="1">
      <c r="A21" s="353"/>
      <c r="B21" s="354"/>
      <c r="C21" s="355"/>
      <c r="D21" s="356"/>
      <c r="E21" s="357"/>
      <c r="F21" s="387"/>
      <c r="G21" s="387"/>
      <c r="H21" s="355"/>
      <c r="I21" s="354"/>
      <c r="J21" s="366"/>
      <c r="K21" s="359"/>
      <c r="L21" s="359"/>
      <c r="M21" s="359"/>
      <c r="N21" s="360"/>
      <c r="O21" s="317"/>
      <c r="P21" s="317"/>
      <c r="Q21" s="317"/>
      <c r="R21" s="318"/>
      <c r="S21" s="317"/>
      <c r="T21" s="318"/>
      <c r="U21" s="317"/>
      <c r="V21" s="316"/>
      <c r="W21" s="317"/>
      <c r="X21" s="317"/>
      <c r="Y21" s="317"/>
      <c r="Z21" s="155"/>
      <c r="AA21" s="155"/>
      <c r="AB21" s="318"/>
      <c r="AC21" s="317"/>
      <c r="AD21" s="320"/>
      <c r="AE21" s="53"/>
      <c r="AF21" s="54"/>
      <c r="AG21" s="53"/>
      <c r="AH21" s="77"/>
    </row>
    <row r="22" spans="1:34" ht="43.95" customHeight="1">
      <c r="A22" s="353">
        <v>13</v>
      </c>
      <c r="B22" s="391" t="s">
        <v>222</v>
      </c>
      <c r="C22" s="356">
        <v>9</v>
      </c>
      <c r="D22" s="392" t="s">
        <v>223</v>
      </c>
      <c r="E22" s="356" t="s">
        <v>34</v>
      </c>
      <c r="F22" s="356"/>
      <c r="G22" s="356" t="s">
        <v>213</v>
      </c>
      <c r="H22" s="392">
        <v>161002320</v>
      </c>
      <c r="I22" s="393" t="s">
        <v>224</v>
      </c>
      <c r="J22" s="359">
        <v>0</v>
      </c>
      <c r="K22" s="394">
        <v>2165.14</v>
      </c>
      <c r="L22" s="359">
        <v>2165.14</v>
      </c>
      <c r="M22" s="359">
        <v>0</v>
      </c>
      <c r="N22" s="360"/>
      <c r="O22" s="317">
        <v>14.67</v>
      </c>
      <c r="P22" s="317">
        <v>7.87</v>
      </c>
      <c r="Q22" s="317">
        <v>41.87</v>
      </c>
      <c r="R22" s="318">
        <v>3531</v>
      </c>
      <c r="S22" s="317" t="s">
        <v>33</v>
      </c>
      <c r="T22" s="318">
        <f>((100-O22)/(100-P22))*R22</f>
        <v>3270.3813090198632</v>
      </c>
      <c r="U22" s="317">
        <f>O22-P22</f>
        <v>6.8</v>
      </c>
      <c r="V22" s="316"/>
      <c r="W22" s="317">
        <v>17.489999999999998</v>
      </c>
      <c r="X22" s="317">
        <v>8.41</v>
      </c>
      <c r="Y22" s="317">
        <v>34.299999999999997</v>
      </c>
      <c r="Z22" s="155">
        <v>4025</v>
      </c>
      <c r="AA22" s="155" t="s">
        <v>34</v>
      </c>
      <c r="AB22" s="318">
        <f>((100-W22)/(100-X22))*Z22</f>
        <v>3625.9717218036908</v>
      </c>
      <c r="AC22" s="317">
        <f>W22-X22</f>
        <v>9.0799999999999983</v>
      </c>
      <c r="AD22" s="320"/>
      <c r="AE22" s="53"/>
      <c r="AF22" s="54"/>
      <c r="AG22" s="53"/>
      <c r="AH22" s="77"/>
    </row>
    <row r="23" spans="1:34" ht="43.95" customHeight="1">
      <c r="A23" s="353"/>
      <c r="B23" s="391"/>
      <c r="C23" s="356"/>
      <c r="D23" s="388" t="s">
        <v>223</v>
      </c>
      <c r="E23" s="388" t="s">
        <v>34</v>
      </c>
      <c r="F23" s="356"/>
      <c r="G23" s="356"/>
      <c r="H23" s="392"/>
      <c r="I23" s="393"/>
      <c r="J23" s="359"/>
      <c r="K23" s="395">
        <v>2165.14</v>
      </c>
      <c r="L23" s="390">
        <v>2165.14</v>
      </c>
      <c r="M23" s="359"/>
      <c r="N23" s="360"/>
      <c r="O23" s="317"/>
      <c r="P23" s="317"/>
      <c r="Q23" s="317"/>
      <c r="R23" s="378">
        <v>3531</v>
      </c>
      <c r="S23" s="379" t="s">
        <v>33</v>
      </c>
      <c r="T23" s="378">
        <v>3270.3813090198632</v>
      </c>
      <c r="U23" s="317"/>
      <c r="V23" s="316"/>
      <c r="W23" s="317"/>
      <c r="X23" s="317"/>
      <c r="Y23" s="317"/>
      <c r="Z23" s="206">
        <v>4025</v>
      </c>
      <c r="AA23" s="206" t="s">
        <v>34</v>
      </c>
      <c r="AB23" s="378">
        <v>3625.9717218036908</v>
      </c>
      <c r="AC23" s="317"/>
      <c r="AD23" s="320"/>
      <c r="AE23" s="53"/>
      <c r="AF23" s="54"/>
      <c r="AG23" s="53"/>
      <c r="AH23" s="77"/>
    </row>
    <row r="24" spans="1:34" ht="43.95" customHeight="1">
      <c r="A24" s="353"/>
      <c r="B24" s="391"/>
      <c r="C24" s="356"/>
      <c r="D24" s="392"/>
      <c r="E24" s="356"/>
      <c r="F24" s="356"/>
      <c r="G24" s="356"/>
      <c r="H24" s="392"/>
      <c r="I24" s="393"/>
      <c r="J24" s="359"/>
      <c r="K24" s="394"/>
      <c r="L24" s="359"/>
      <c r="M24" s="359"/>
      <c r="N24" s="360"/>
      <c r="O24" s="317"/>
      <c r="P24" s="317"/>
      <c r="Q24" s="317"/>
      <c r="R24" s="318"/>
      <c r="S24" s="317"/>
      <c r="T24" s="318"/>
      <c r="U24" s="317"/>
      <c r="V24" s="316"/>
      <c r="W24" s="317"/>
      <c r="X24" s="317"/>
      <c r="Y24" s="317"/>
      <c r="Z24" s="155"/>
      <c r="AA24" s="155"/>
      <c r="AB24" s="318"/>
      <c r="AC24" s="317"/>
      <c r="AD24" s="320"/>
      <c r="AE24" s="53"/>
      <c r="AF24" s="54"/>
      <c r="AG24" s="53"/>
      <c r="AH24" s="77"/>
    </row>
    <row r="25" spans="1:34" ht="43.95" customHeight="1">
      <c r="A25" s="353"/>
      <c r="B25" s="391"/>
      <c r="C25" s="356"/>
      <c r="D25" s="392"/>
      <c r="E25" s="356"/>
      <c r="F25" s="356"/>
      <c r="G25" s="356"/>
      <c r="H25" s="392"/>
      <c r="I25" s="393"/>
      <c r="J25" s="359"/>
      <c r="K25" s="394"/>
      <c r="L25" s="359"/>
      <c r="M25" s="359"/>
      <c r="N25" s="360"/>
      <c r="O25" s="317"/>
      <c r="P25" s="317"/>
      <c r="Q25" s="317"/>
      <c r="R25" s="318"/>
      <c r="S25" s="317"/>
      <c r="T25" s="318"/>
      <c r="U25" s="317"/>
      <c r="V25" s="316"/>
      <c r="W25" s="317"/>
      <c r="X25" s="317"/>
      <c r="Y25" s="317"/>
      <c r="Z25" s="155"/>
      <c r="AA25" s="155"/>
      <c r="AB25" s="318"/>
      <c r="AC25" s="317"/>
      <c r="AD25" s="320"/>
      <c r="AE25" s="53"/>
      <c r="AF25" s="54"/>
      <c r="AG25" s="53"/>
      <c r="AH25" s="77"/>
    </row>
    <row r="26" spans="1:34" ht="43.95" customHeight="1">
      <c r="A26" s="353">
        <v>12</v>
      </c>
      <c r="B26" s="391" t="s">
        <v>222</v>
      </c>
      <c r="C26" s="356">
        <v>9</v>
      </c>
      <c r="D26" s="392" t="s">
        <v>159</v>
      </c>
      <c r="E26" s="356" t="s">
        <v>34</v>
      </c>
      <c r="F26" s="356">
        <v>59</v>
      </c>
      <c r="G26" s="356" t="s">
        <v>213</v>
      </c>
      <c r="H26" s="392">
        <v>161002320</v>
      </c>
      <c r="I26" s="393" t="s">
        <v>224</v>
      </c>
      <c r="J26" s="359">
        <v>4120.1400000000003</v>
      </c>
      <c r="K26" s="394">
        <v>1955</v>
      </c>
      <c r="L26" s="359">
        <v>1923.21</v>
      </c>
      <c r="M26" s="359">
        <v>4088.35</v>
      </c>
      <c r="N26" s="360"/>
      <c r="O26" s="317">
        <v>14.67</v>
      </c>
      <c r="P26" s="317">
        <v>7.87</v>
      </c>
      <c r="Q26" s="317">
        <v>41.87</v>
      </c>
      <c r="R26" s="318">
        <v>3531</v>
      </c>
      <c r="S26" s="317" t="s">
        <v>33</v>
      </c>
      <c r="T26" s="318">
        <f>((100-O26)/(100-P26))*R26</f>
        <v>3270.3813090198632</v>
      </c>
      <c r="U26" s="317">
        <f>O26-P26</f>
        <v>6.8</v>
      </c>
      <c r="V26" s="316"/>
      <c r="W26" s="317">
        <v>16.649999999999999</v>
      </c>
      <c r="X26" s="317">
        <v>8.3699999999999992</v>
      </c>
      <c r="Y26" s="317">
        <v>35.619999999999997</v>
      </c>
      <c r="Z26" s="155">
        <v>4080</v>
      </c>
      <c r="AA26" s="155" t="s">
        <v>34</v>
      </c>
      <c r="AB26" s="318">
        <f>((100-W26)/(100-X26))*Z26</f>
        <v>3711.317254174397</v>
      </c>
      <c r="AC26" s="317">
        <f>W26-X26</f>
        <v>8.2799999999999994</v>
      </c>
      <c r="AD26" s="320"/>
      <c r="AE26" s="53"/>
      <c r="AF26" s="54"/>
      <c r="AG26" s="53"/>
      <c r="AH26" s="77"/>
    </row>
    <row r="27" spans="1:34" ht="43.95" customHeight="1">
      <c r="A27" s="353"/>
      <c r="B27" s="391"/>
      <c r="C27" s="356"/>
      <c r="D27" s="396" t="s">
        <v>159</v>
      </c>
      <c r="E27" s="396" t="s">
        <v>34</v>
      </c>
      <c r="F27" s="356"/>
      <c r="G27" s="356"/>
      <c r="H27" s="392"/>
      <c r="I27" s="393"/>
      <c r="J27" s="359"/>
      <c r="K27" s="395">
        <v>1955</v>
      </c>
      <c r="L27" s="390">
        <v>1923.21</v>
      </c>
      <c r="M27" s="359"/>
      <c r="N27" s="360"/>
      <c r="O27" s="317"/>
      <c r="P27" s="317"/>
      <c r="Q27" s="317"/>
      <c r="R27" s="378">
        <v>3531</v>
      </c>
      <c r="S27" s="379" t="s">
        <v>33</v>
      </c>
      <c r="T27" s="378">
        <v>3270.3813090198632</v>
      </c>
      <c r="U27" s="317"/>
      <c r="V27" s="316"/>
      <c r="W27" s="317"/>
      <c r="X27" s="317"/>
      <c r="Y27" s="317"/>
      <c r="Z27" s="206">
        <v>4080</v>
      </c>
      <c r="AA27" s="206" t="s">
        <v>34</v>
      </c>
      <c r="AB27" s="378">
        <v>3711.317254174397</v>
      </c>
      <c r="AC27" s="317"/>
      <c r="AD27" s="320"/>
      <c r="AE27" s="53"/>
      <c r="AF27" s="54"/>
      <c r="AG27" s="53"/>
      <c r="AH27" s="77"/>
    </row>
    <row r="28" spans="1:34" ht="43.95" customHeight="1">
      <c r="A28" s="353"/>
      <c r="B28" s="391"/>
      <c r="C28" s="356"/>
      <c r="D28" s="392"/>
      <c r="E28" s="356"/>
      <c r="F28" s="356"/>
      <c r="G28" s="356"/>
      <c r="H28" s="392"/>
      <c r="I28" s="393"/>
      <c r="J28" s="359"/>
      <c r="K28" s="394"/>
      <c r="L28" s="359"/>
      <c r="M28" s="359"/>
      <c r="N28" s="360"/>
      <c r="O28" s="317"/>
      <c r="P28" s="317"/>
      <c r="Q28" s="317"/>
      <c r="R28" s="318"/>
      <c r="S28" s="317"/>
      <c r="T28" s="318"/>
      <c r="U28" s="317"/>
      <c r="V28" s="316"/>
      <c r="W28" s="317"/>
      <c r="X28" s="317"/>
      <c r="Y28" s="317"/>
      <c r="Z28" s="155"/>
      <c r="AA28" s="155"/>
      <c r="AB28" s="318"/>
      <c r="AC28" s="317"/>
      <c r="AD28" s="320"/>
      <c r="AE28" s="53"/>
      <c r="AF28" s="54"/>
      <c r="AG28" s="53"/>
      <c r="AH28" s="77"/>
    </row>
    <row r="29" spans="1:34" ht="43.95" customHeight="1">
      <c r="A29" s="353"/>
      <c r="B29" s="391"/>
      <c r="C29" s="356"/>
      <c r="D29" s="392"/>
      <c r="E29" s="356"/>
      <c r="F29" s="356"/>
      <c r="G29" s="356"/>
      <c r="H29" s="392"/>
      <c r="I29" s="393"/>
      <c r="J29" s="359"/>
      <c r="K29" s="394"/>
      <c r="L29" s="359"/>
      <c r="M29" s="359"/>
      <c r="N29" s="360"/>
      <c r="O29" s="317"/>
      <c r="P29" s="317"/>
      <c r="Q29" s="317"/>
      <c r="R29" s="318"/>
      <c r="S29" s="317"/>
      <c r="T29" s="318"/>
      <c r="U29" s="317"/>
      <c r="V29" s="316"/>
      <c r="W29" s="317"/>
      <c r="X29" s="317"/>
      <c r="Y29" s="317"/>
      <c r="Z29" s="155"/>
      <c r="AA29" s="155"/>
      <c r="AB29" s="318"/>
      <c r="AC29" s="317"/>
      <c r="AD29" s="320"/>
      <c r="AE29" s="53"/>
      <c r="AF29" s="54"/>
      <c r="AG29" s="53"/>
      <c r="AH29" s="77"/>
    </row>
    <row r="30" spans="1:34" ht="43.95" customHeight="1">
      <c r="A30" s="353">
        <v>5</v>
      </c>
      <c r="B30" s="391" t="s">
        <v>225</v>
      </c>
      <c r="C30" s="356">
        <v>3</v>
      </c>
      <c r="D30" s="392" t="s">
        <v>226</v>
      </c>
      <c r="E30" s="356" t="s">
        <v>34</v>
      </c>
      <c r="F30" s="356">
        <v>57</v>
      </c>
      <c r="G30" s="356"/>
      <c r="H30" s="392">
        <v>462000279</v>
      </c>
      <c r="I30" s="392" t="s">
        <v>191</v>
      </c>
      <c r="J30" s="359">
        <v>3928</v>
      </c>
      <c r="K30" s="359">
        <v>3928</v>
      </c>
      <c r="L30" s="397">
        <v>3897.37</v>
      </c>
      <c r="M30" s="359">
        <v>3897.37</v>
      </c>
      <c r="N30" s="360"/>
      <c r="O30" s="317">
        <v>20.75</v>
      </c>
      <c r="P30" s="317">
        <v>6.34</v>
      </c>
      <c r="Q30" s="317">
        <v>49.67</v>
      </c>
      <c r="R30" s="318">
        <v>2989</v>
      </c>
      <c r="S30" s="317" t="s">
        <v>42</v>
      </c>
      <c r="T30" s="318">
        <f>((100-O30)/(100-P30))*R30</f>
        <v>2529.1292974588941</v>
      </c>
      <c r="U30" s="317">
        <f>O30-P30</f>
        <v>14.41</v>
      </c>
      <c r="V30" s="316"/>
      <c r="W30" s="317">
        <v>17.100000000000001</v>
      </c>
      <c r="X30" s="317">
        <v>8.3800000000000008</v>
      </c>
      <c r="Y30" s="317">
        <v>34.04</v>
      </c>
      <c r="Z30" s="155">
        <v>4157</v>
      </c>
      <c r="AA30" s="155" t="s">
        <v>34</v>
      </c>
      <c r="AB30" s="318">
        <f>((100-W30)/(100-X30))*Z30</f>
        <v>3761.3545077493995</v>
      </c>
      <c r="AC30" s="317">
        <f>W30-X30</f>
        <v>8.7200000000000006</v>
      </c>
      <c r="AD30" s="320"/>
      <c r="AE30" s="53"/>
      <c r="AF30" s="54"/>
      <c r="AG30" s="53"/>
      <c r="AH30" s="77"/>
    </row>
    <row r="31" spans="1:34" ht="43.95" customHeight="1">
      <c r="A31" s="353"/>
      <c r="B31" s="391"/>
      <c r="C31" s="356"/>
      <c r="D31" s="396" t="s">
        <v>226</v>
      </c>
      <c r="E31" s="396" t="s">
        <v>34</v>
      </c>
      <c r="F31" s="356"/>
      <c r="G31" s="356"/>
      <c r="H31" s="392"/>
      <c r="I31" s="392"/>
      <c r="J31" s="359"/>
      <c r="K31" s="390">
        <v>3928</v>
      </c>
      <c r="L31" s="398">
        <v>3897.37</v>
      </c>
      <c r="M31" s="359"/>
      <c r="N31" s="360"/>
      <c r="O31" s="317"/>
      <c r="P31" s="317"/>
      <c r="Q31" s="317"/>
      <c r="R31" s="378">
        <v>2989</v>
      </c>
      <c r="S31" s="379" t="s">
        <v>42</v>
      </c>
      <c r="T31" s="378">
        <v>2529.1292974588941</v>
      </c>
      <c r="U31" s="317"/>
      <c r="V31" s="316"/>
      <c r="W31" s="317"/>
      <c r="X31" s="317"/>
      <c r="Y31" s="317"/>
      <c r="Z31" s="206">
        <v>4157</v>
      </c>
      <c r="AA31" s="206" t="s">
        <v>34</v>
      </c>
      <c r="AB31" s="378">
        <v>3761.3545077493995</v>
      </c>
      <c r="AC31" s="317"/>
      <c r="AD31" s="320"/>
      <c r="AE31" s="53"/>
      <c r="AF31" s="54"/>
      <c r="AG31" s="53"/>
      <c r="AH31" s="77"/>
    </row>
    <row r="32" spans="1:34" ht="43.95" customHeight="1">
      <c r="A32" s="353"/>
      <c r="B32" s="391"/>
      <c r="C32" s="356"/>
      <c r="D32" s="392"/>
      <c r="E32" s="356"/>
      <c r="F32" s="356"/>
      <c r="G32" s="356"/>
      <c r="H32" s="392"/>
      <c r="I32" s="392"/>
      <c r="J32" s="359"/>
      <c r="K32" s="359"/>
      <c r="L32" s="397"/>
      <c r="M32" s="359"/>
      <c r="N32" s="360"/>
      <c r="O32" s="317"/>
      <c r="P32" s="317"/>
      <c r="Q32" s="317"/>
      <c r="R32" s="318"/>
      <c r="S32" s="317"/>
      <c r="T32" s="318"/>
      <c r="U32" s="317"/>
      <c r="V32" s="316"/>
      <c r="W32" s="317"/>
      <c r="X32" s="317"/>
      <c r="Y32" s="317"/>
      <c r="Z32" s="155"/>
      <c r="AA32" s="155"/>
      <c r="AB32" s="318"/>
      <c r="AC32" s="317"/>
      <c r="AD32" s="320"/>
      <c r="AE32" s="53"/>
      <c r="AF32" s="54"/>
      <c r="AG32" s="53"/>
      <c r="AH32" s="77"/>
    </row>
    <row r="33" spans="1:34" ht="43.95" customHeight="1">
      <c r="A33" s="353"/>
      <c r="B33" s="391"/>
      <c r="C33" s="356"/>
      <c r="D33" s="392"/>
      <c r="E33" s="356"/>
      <c r="F33" s="356"/>
      <c r="G33" s="356"/>
      <c r="H33" s="392"/>
      <c r="I33" s="392"/>
      <c r="J33" s="359"/>
      <c r="K33" s="359"/>
      <c r="L33" s="397"/>
      <c r="M33" s="359"/>
      <c r="N33" s="360"/>
      <c r="O33" s="317"/>
      <c r="P33" s="317"/>
      <c r="Q33" s="317"/>
      <c r="R33" s="318"/>
      <c r="S33" s="317"/>
      <c r="T33" s="318"/>
      <c r="U33" s="317"/>
      <c r="V33" s="316"/>
      <c r="W33" s="317"/>
      <c r="X33" s="317"/>
      <c r="Y33" s="317"/>
      <c r="Z33" s="155"/>
      <c r="AA33" s="155"/>
      <c r="AB33" s="318"/>
      <c r="AC33" s="317"/>
      <c r="AD33" s="320"/>
      <c r="AE33" s="53"/>
      <c r="AF33" s="54"/>
      <c r="AG33" s="53"/>
      <c r="AH33" s="77"/>
    </row>
    <row r="34" spans="1:34" ht="43.95" customHeight="1">
      <c r="A34" s="353">
        <v>21</v>
      </c>
      <c r="B34" s="354" t="s">
        <v>227</v>
      </c>
      <c r="C34" s="355">
        <v>16</v>
      </c>
      <c r="D34" s="356" t="s">
        <v>228</v>
      </c>
      <c r="E34" s="357" t="s">
        <v>68</v>
      </c>
      <c r="F34" s="356"/>
      <c r="G34" s="356"/>
      <c r="H34" s="355">
        <v>151000031</v>
      </c>
      <c r="I34" s="354" t="s">
        <v>229</v>
      </c>
      <c r="J34" s="359">
        <v>0</v>
      </c>
      <c r="K34" s="359">
        <v>1882.87</v>
      </c>
      <c r="L34" s="368">
        <v>1852.1</v>
      </c>
      <c r="M34" s="359">
        <v>0</v>
      </c>
      <c r="N34" s="360"/>
      <c r="O34" s="317">
        <v>19.09</v>
      </c>
      <c r="P34" s="317">
        <v>4.1399999999999997</v>
      </c>
      <c r="Q34" s="317">
        <v>58.1</v>
      </c>
      <c r="R34" s="318">
        <v>2652</v>
      </c>
      <c r="S34" s="317" t="s">
        <v>50</v>
      </c>
      <c r="T34" s="318">
        <f>((100-O34)/(100-P34))*R34</f>
        <v>2238.4030878364279</v>
      </c>
      <c r="U34" s="317">
        <f>O34-P34</f>
        <v>14.95</v>
      </c>
      <c r="V34" s="316"/>
      <c r="W34" s="317">
        <v>13.74</v>
      </c>
      <c r="X34" s="317">
        <v>5.65</v>
      </c>
      <c r="Y34" s="317">
        <v>31.06</v>
      </c>
      <c r="Z34" s="155">
        <v>4717</v>
      </c>
      <c r="AA34" s="155" t="s">
        <v>68</v>
      </c>
      <c r="AB34" s="318">
        <f>((100-W34)/(100-X34))*Z34</f>
        <v>4312.5428722840488</v>
      </c>
      <c r="AC34" s="317">
        <f>W34-X34</f>
        <v>8.09</v>
      </c>
      <c r="AD34" s="320"/>
      <c r="AE34" s="53"/>
      <c r="AF34" s="54">
        <f>Z34-R34</f>
        <v>2065</v>
      </c>
      <c r="AG34" s="53"/>
      <c r="AH34" s="77"/>
    </row>
    <row r="35" spans="1:34" ht="43.95" customHeight="1">
      <c r="A35" s="353"/>
      <c r="B35" s="354"/>
      <c r="C35" s="355"/>
      <c r="D35" s="396" t="s">
        <v>228</v>
      </c>
      <c r="E35" s="399" t="s">
        <v>68</v>
      </c>
      <c r="F35" s="356"/>
      <c r="G35" s="356"/>
      <c r="H35" s="355"/>
      <c r="I35" s="354"/>
      <c r="J35" s="359"/>
      <c r="K35" s="390">
        <v>1882.87</v>
      </c>
      <c r="L35" s="400">
        <v>1852.1</v>
      </c>
      <c r="M35" s="359"/>
      <c r="N35" s="360"/>
      <c r="O35" s="317"/>
      <c r="P35" s="317"/>
      <c r="Q35" s="317"/>
      <c r="R35" s="378">
        <v>2652</v>
      </c>
      <c r="S35" s="379" t="s">
        <v>50</v>
      </c>
      <c r="T35" s="378">
        <v>2238.4030878364279</v>
      </c>
      <c r="U35" s="317"/>
      <c r="V35" s="316"/>
      <c r="W35" s="317"/>
      <c r="X35" s="317"/>
      <c r="Y35" s="317"/>
      <c r="Z35" s="206">
        <v>4717</v>
      </c>
      <c r="AA35" s="206" t="s">
        <v>68</v>
      </c>
      <c r="AB35" s="378">
        <v>4312.5428722840488</v>
      </c>
      <c r="AC35" s="317"/>
      <c r="AD35" s="320"/>
      <c r="AE35" s="53"/>
      <c r="AF35" s="54"/>
      <c r="AG35" s="53"/>
      <c r="AH35" s="77"/>
    </row>
    <row r="36" spans="1:34" ht="43.95" customHeight="1">
      <c r="A36" s="353"/>
      <c r="B36" s="354"/>
      <c r="C36" s="355"/>
      <c r="D36" s="356"/>
      <c r="E36" s="357"/>
      <c r="F36" s="356"/>
      <c r="G36" s="356"/>
      <c r="H36" s="355"/>
      <c r="I36" s="354"/>
      <c r="J36" s="359"/>
      <c r="K36" s="359"/>
      <c r="L36" s="368"/>
      <c r="M36" s="359"/>
      <c r="N36" s="360"/>
      <c r="O36" s="317"/>
      <c r="P36" s="317"/>
      <c r="Q36" s="317"/>
      <c r="R36" s="318"/>
      <c r="S36" s="317"/>
      <c r="T36" s="318"/>
      <c r="U36" s="317"/>
      <c r="V36" s="316"/>
      <c r="W36" s="317"/>
      <c r="X36" s="317"/>
      <c r="Y36" s="317"/>
      <c r="Z36" s="155"/>
      <c r="AA36" s="155"/>
      <c r="AB36" s="318"/>
      <c r="AC36" s="317"/>
      <c r="AD36" s="320"/>
      <c r="AE36" s="53"/>
      <c r="AF36" s="54"/>
      <c r="AG36" s="53"/>
      <c r="AH36" s="77"/>
    </row>
    <row r="37" spans="1:34" ht="43.95" customHeight="1">
      <c r="A37" s="353"/>
      <c r="B37" s="354"/>
      <c r="C37" s="355"/>
      <c r="D37" s="356"/>
      <c r="E37" s="357"/>
      <c r="F37" s="356"/>
      <c r="G37" s="356"/>
      <c r="H37" s="355"/>
      <c r="I37" s="354"/>
      <c r="J37" s="359"/>
      <c r="K37" s="359"/>
      <c r="L37" s="368"/>
      <c r="M37" s="359"/>
      <c r="N37" s="360"/>
      <c r="O37" s="317"/>
      <c r="P37" s="317"/>
      <c r="Q37" s="317"/>
      <c r="R37" s="318"/>
      <c r="S37" s="317"/>
      <c r="T37" s="318"/>
      <c r="U37" s="317"/>
      <c r="V37" s="316"/>
      <c r="W37" s="317"/>
      <c r="X37" s="317"/>
      <c r="Y37" s="317"/>
      <c r="Z37" s="155"/>
      <c r="AA37" s="155"/>
      <c r="AB37" s="318"/>
      <c r="AC37" s="317"/>
      <c r="AD37" s="320"/>
      <c r="AE37" s="53"/>
      <c r="AF37" s="54"/>
      <c r="AG37" s="53"/>
      <c r="AH37" s="77"/>
    </row>
    <row r="38" spans="1:34" ht="43.95" customHeight="1">
      <c r="A38" s="353">
        <v>20</v>
      </c>
      <c r="B38" s="354" t="s">
        <v>227</v>
      </c>
      <c r="C38" s="355">
        <v>16</v>
      </c>
      <c r="D38" s="356" t="s">
        <v>230</v>
      </c>
      <c r="E38" s="357" t="s">
        <v>37</v>
      </c>
      <c r="F38" s="356">
        <v>58</v>
      </c>
      <c r="G38" s="356"/>
      <c r="H38" s="355">
        <v>161001715</v>
      </c>
      <c r="I38" s="354" t="s">
        <v>227</v>
      </c>
      <c r="J38" s="359">
        <v>3924.77</v>
      </c>
      <c r="K38" s="359">
        <v>2041.9</v>
      </c>
      <c r="L38" s="368">
        <v>2041.9</v>
      </c>
      <c r="M38" s="359">
        <v>3894</v>
      </c>
      <c r="N38" s="360"/>
      <c r="O38" s="317">
        <v>19.47</v>
      </c>
      <c r="P38" s="317">
        <v>6.35</v>
      </c>
      <c r="Q38" s="317">
        <v>39.340000000000003</v>
      </c>
      <c r="R38" s="318">
        <v>3885</v>
      </c>
      <c r="S38" s="317" t="s">
        <v>37</v>
      </c>
      <c r="T38" s="318">
        <f>((100-O38)/(100-P38))*R38</f>
        <v>3340.726641751201</v>
      </c>
      <c r="U38" s="317">
        <f>O38-P38</f>
        <v>13.12</v>
      </c>
      <c r="V38" s="316"/>
      <c r="W38" s="317">
        <v>8.36</v>
      </c>
      <c r="X38" s="317">
        <v>5.66</v>
      </c>
      <c r="Y38" s="317">
        <v>35.75</v>
      </c>
      <c r="Z38" s="155">
        <v>4481</v>
      </c>
      <c r="AA38" s="155" t="s">
        <v>31</v>
      </c>
      <c r="AB38" s="318">
        <f>((100-W38)/(100-X38))*Z38</f>
        <v>4352.7542929828278</v>
      </c>
      <c r="AC38" s="317">
        <f>W38-X38</f>
        <v>2.6999999999999993</v>
      </c>
      <c r="AD38" s="320"/>
      <c r="AE38" s="53"/>
      <c r="AF38" s="54"/>
      <c r="AG38" s="53"/>
      <c r="AH38" s="77"/>
    </row>
    <row r="39" spans="1:34" ht="43.95" customHeight="1">
      <c r="A39" s="353"/>
      <c r="B39" s="354"/>
      <c r="C39" s="355"/>
      <c r="D39" s="396" t="s">
        <v>230</v>
      </c>
      <c r="E39" s="399" t="s">
        <v>37</v>
      </c>
      <c r="F39" s="356"/>
      <c r="G39" s="356"/>
      <c r="H39" s="355"/>
      <c r="I39" s="354"/>
      <c r="J39" s="359"/>
      <c r="K39" s="390">
        <v>2041.9</v>
      </c>
      <c r="L39" s="400">
        <v>2041.9</v>
      </c>
      <c r="M39" s="359"/>
      <c r="N39" s="360"/>
      <c r="O39" s="317"/>
      <c r="P39" s="317"/>
      <c r="Q39" s="317"/>
      <c r="R39" s="378">
        <v>3885</v>
      </c>
      <c r="S39" s="379" t="s">
        <v>37</v>
      </c>
      <c r="T39" s="378">
        <v>3340.726641751201</v>
      </c>
      <c r="U39" s="317"/>
      <c r="V39" s="316"/>
      <c r="W39" s="317"/>
      <c r="X39" s="317"/>
      <c r="Y39" s="317"/>
      <c r="Z39" s="206">
        <v>4481</v>
      </c>
      <c r="AA39" s="206" t="s">
        <v>31</v>
      </c>
      <c r="AB39" s="378">
        <v>4352.7542929828278</v>
      </c>
      <c r="AC39" s="317"/>
      <c r="AD39" s="320"/>
      <c r="AE39" s="53"/>
      <c r="AF39" s="54"/>
      <c r="AG39" s="53"/>
      <c r="AH39" s="77"/>
    </row>
    <row r="40" spans="1:34" ht="43.95" customHeight="1">
      <c r="A40" s="353"/>
      <c r="B40" s="354"/>
      <c r="C40" s="355"/>
      <c r="D40" s="356"/>
      <c r="E40" s="357"/>
      <c r="F40" s="356"/>
      <c r="G40" s="356"/>
      <c r="H40" s="355"/>
      <c r="I40" s="354"/>
      <c r="J40" s="359"/>
      <c r="K40" s="359"/>
      <c r="L40" s="368"/>
      <c r="M40" s="359"/>
      <c r="N40" s="360"/>
      <c r="O40" s="317"/>
      <c r="P40" s="317"/>
      <c r="Q40" s="317"/>
      <c r="R40" s="318"/>
      <c r="S40" s="317"/>
      <c r="T40" s="318"/>
      <c r="U40" s="317"/>
      <c r="V40" s="316"/>
      <c r="W40" s="317"/>
      <c r="X40" s="317"/>
      <c r="Y40" s="317"/>
      <c r="Z40" s="155"/>
      <c r="AA40" s="155"/>
      <c r="AB40" s="318"/>
      <c r="AC40" s="317"/>
      <c r="AD40" s="320"/>
      <c r="AE40" s="53"/>
      <c r="AF40" s="54"/>
      <c r="AG40" s="53"/>
      <c r="AH40" s="77"/>
    </row>
    <row r="41" spans="1:34" ht="43.95" customHeight="1">
      <c r="A41" s="353"/>
      <c r="B41" s="354"/>
      <c r="C41" s="355"/>
      <c r="D41" s="356"/>
      <c r="E41" s="357"/>
      <c r="F41" s="356"/>
      <c r="G41" s="356"/>
      <c r="H41" s="355"/>
      <c r="I41" s="354"/>
      <c r="J41" s="359"/>
      <c r="K41" s="359"/>
      <c r="L41" s="368"/>
      <c r="M41" s="359"/>
      <c r="N41" s="360"/>
      <c r="O41" s="317"/>
      <c r="P41" s="317"/>
      <c r="Q41" s="317"/>
      <c r="R41" s="318"/>
      <c r="S41" s="317"/>
      <c r="T41" s="318"/>
      <c r="U41" s="317"/>
      <c r="V41" s="316"/>
      <c r="W41" s="317"/>
      <c r="X41" s="317"/>
      <c r="Y41" s="317"/>
      <c r="Z41" s="155"/>
      <c r="AA41" s="155"/>
      <c r="AB41" s="318"/>
      <c r="AC41" s="317"/>
      <c r="AD41" s="320"/>
      <c r="AE41" s="53"/>
      <c r="AF41" s="54"/>
      <c r="AG41" s="53"/>
      <c r="AH41" s="77"/>
    </row>
    <row r="42" spans="1:34" ht="43.95" customHeight="1">
      <c r="A42" s="353">
        <v>14</v>
      </c>
      <c r="B42" s="391" t="s">
        <v>222</v>
      </c>
      <c r="C42" s="356">
        <v>10</v>
      </c>
      <c r="D42" s="392" t="s">
        <v>56</v>
      </c>
      <c r="E42" s="356" t="s">
        <v>34</v>
      </c>
      <c r="F42" s="356">
        <v>59</v>
      </c>
      <c r="G42" s="356"/>
      <c r="H42" s="392">
        <v>161014883</v>
      </c>
      <c r="I42" s="393" t="s">
        <v>224</v>
      </c>
      <c r="J42" s="366">
        <v>4092.07</v>
      </c>
      <c r="K42" s="401">
        <v>4092.07</v>
      </c>
      <c r="L42" s="368">
        <v>4061.07</v>
      </c>
      <c r="M42" s="368">
        <v>4061.07</v>
      </c>
      <c r="N42" s="369"/>
      <c r="O42" s="317">
        <v>17.670000000000002</v>
      </c>
      <c r="P42" s="317">
        <v>7</v>
      </c>
      <c r="Q42" s="317">
        <v>50.07</v>
      </c>
      <c r="R42" s="318">
        <v>2947</v>
      </c>
      <c r="S42" s="317" t="s">
        <v>42</v>
      </c>
      <c r="T42" s="318">
        <f>((100-O42)/(100-P42))*R42</f>
        <v>2608.8872043010751</v>
      </c>
      <c r="U42" s="317">
        <f>O42-P42</f>
        <v>10.670000000000002</v>
      </c>
      <c r="V42" s="316"/>
      <c r="W42" s="317">
        <v>19.059999999999999</v>
      </c>
      <c r="X42" s="317">
        <v>7.82</v>
      </c>
      <c r="Y42" s="317">
        <v>45.43</v>
      </c>
      <c r="Z42" s="155">
        <v>3235</v>
      </c>
      <c r="AA42" s="155" t="s">
        <v>47</v>
      </c>
      <c r="AB42" s="318">
        <f>((100-W42)/(100-X42))*Z42</f>
        <v>2840.5391625081361</v>
      </c>
      <c r="AC42" s="317">
        <f>W42-X42</f>
        <v>11.239999999999998</v>
      </c>
      <c r="AD42" s="320"/>
      <c r="AE42" s="53"/>
      <c r="AF42" s="54">
        <f>Z42-R42</f>
        <v>288</v>
      </c>
      <c r="AG42" s="53"/>
      <c r="AH42" s="77"/>
    </row>
    <row r="43" spans="1:34" ht="43.95" customHeight="1">
      <c r="A43" s="353">
        <v>49</v>
      </c>
      <c r="B43" s="370" t="s">
        <v>231</v>
      </c>
      <c r="C43" s="362">
        <v>40</v>
      </c>
      <c r="D43" s="363" t="s">
        <v>56</v>
      </c>
      <c r="E43" s="364" t="s">
        <v>34</v>
      </c>
      <c r="F43" s="358">
        <v>59</v>
      </c>
      <c r="G43" s="358"/>
      <c r="H43" s="358">
        <v>161014908</v>
      </c>
      <c r="I43" s="365" t="s">
        <v>232</v>
      </c>
      <c r="J43" s="381">
        <v>3937.94</v>
      </c>
      <c r="K43" s="372">
        <v>3937.94</v>
      </c>
      <c r="L43" s="383">
        <v>3907.9</v>
      </c>
      <c r="M43" s="383">
        <v>3907.9</v>
      </c>
      <c r="N43" s="384"/>
      <c r="O43" s="317">
        <v>14.73</v>
      </c>
      <c r="P43" s="317">
        <v>7.41</v>
      </c>
      <c r="Q43" s="317">
        <v>46.69</v>
      </c>
      <c r="R43" s="318">
        <v>3149</v>
      </c>
      <c r="S43" s="317" t="s">
        <v>47</v>
      </c>
      <c r="T43" s="318">
        <f>((100-O43)/(100-P43))*R43</f>
        <v>2900.0456852791876</v>
      </c>
      <c r="U43" s="317">
        <f>O43-P43</f>
        <v>7.32</v>
      </c>
      <c r="V43" s="316"/>
      <c r="W43" s="317"/>
      <c r="X43" s="317"/>
      <c r="Y43" s="317"/>
      <c r="Z43" s="155">
        <v>4150</v>
      </c>
      <c r="AA43" s="155" t="s">
        <v>34</v>
      </c>
      <c r="AB43" s="318">
        <v>3850</v>
      </c>
      <c r="AC43" s="317"/>
      <c r="AD43" s="320"/>
      <c r="AE43" s="53"/>
      <c r="AF43" s="54">
        <f>Z43-R43</f>
        <v>1001</v>
      </c>
      <c r="AG43" s="53"/>
      <c r="AH43" s="77"/>
    </row>
    <row r="44" spans="1:34" ht="43.95" customHeight="1">
      <c r="A44" s="353">
        <v>52</v>
      </c>
      <c r="B44" s="370" t="s">
        <v>233</v>
      </c>
      <c r="C44" s="362">
        <v>43</v>
      </c>
      <c r="D44" s="363" t="s">
        <v>56</v>
      </c>
      <c r="E44" s="364" t="s">
        <v>34</v>
      </c>
      <c r="F44" s="358">
        <v>59</v>
      </c>
      <c r="G44" s="358"/>
      <c r="H44" s="358">
        <v>161014911</v>
      </c>
      <c r="I44" s="365" t="s">
        <v>234</v>
      </c>
      <c r="J44" s="381">
        <v>3889.34</v>
      </c>
      <c r="K44" s="372">
        <v>3889.34</v>
      </c>
      <c r="L44" s="383">
        <v>3858.57</v>
      </c>
      <c r="M44" s="383">
        <v>3858.57</v>
      </c>
      <c r="N44" s="384"/>
      <c r="O44" s="317">
        <v>14.94</v>
      </c>
      <c r="P44" s="317">
        <v>7.27</v>
      </c>
      <c r="Q44" s="317">
        <v>45.01</v>
      </c>
      <c r="R44" s="318">
        <v>3353</v>
      </c>
      <c r="S44" s="317" t="s">
        <v>47</v>
      </c>
      <c r="T44" s="318">
        <f>((100-O44)/(100-P44))*R44</f>
        <v>3075.6624609080127</v>
      </c>
      <c r="U44" s="317">
        <f>O44-P44</f>
        <v>7.67</v>
      </c>
      <c r="V44" s="316"/>
      <c r="W44" s="317"/>
      <c r="X44" s="317"/>
      <c r="Y44" s="317"/>
      <c r="Z44" s="155">
        <v>4150</v>
      </c>
      <c r="AA44" s="155" t="s">
        <v>34</v>
      </c>
      <c r="AB44" s="318">
        <v>3850</v>
      </c>
      <c r="AC44" s="317"/>
      <c r="AD44" s="320"/>
      <c r="AE44" s="53"/>
      <c r="AF44" s="54"/>
      <c r="AG44" s="53"/>
      <c r="AH44" s="77"/>
    </row>
    <row r="45" spans="1:34" ht="43.95" customHeight="1">
      <c r="A45" s="353">
        <v>57</v>
      </c>
      <c r="B45" s="370" t="s">
        <v>235</v>
      </c>
      <c r="C45" s="362">
        <v>48</v>
      </c>
      <c r="D45" s="363" t="s">
        <v>56</v>
      </c>
      <c r="E45" s="364" t="s">
        <v>34</v>
      </c>
      <c r="F45" s="358">
        <v>59</v>
      </c>
      <c r="G45" s="358"/>
      <c r="H45" s="358">
        <v>161014914</v>
      </c>
      <c r="I45" s="365" t="s">
        <v>214</v>
      </c>
      <c r="J45" s="381">
        <v>4097.1099999999997</v>
      </c>
      <c r="K45" s="372">
        <v>4097.1099999999997</v>
      </c>
      <c r="L45" s="383">
        <v>4065.14</v>
      </c>
      <c r="M45" s="383">
        <v>4065.14</v>
      </c>
      <c r="N45" s="384"/>
      <c r="O45" s="317">
        <v>18.920000000000002</v>
      </c>
      <c r="P45" s="317">
        <v>7.28</v>
      </c>
      <c r="Q45" s="317">
        <v>44.8</v>
      </c>
      <c r="R45" s="318">
        <v>3317</v>
      </c>
      <c r="S45" s="317" t="s">
        <v>47</v>
      </c>
      <c r="T45" s="318">
        <f>((100-O45)/(100-P45))*R45</f>
        <v>2900.5862812769628</v>
      </c>
      <c r="U45" s="317">
        <f>O45-P45</f>
        <v>11.64</v>
      </c>
      <c r="V45" s="316"/>
      <c r="W45" s="317"/>
      <c r="X45" s="317"/>
      <c r="Y45" s="317"/>
      <c r="Z45" s="155">
        <v>4150</v>
      </c>
      <c r="AA45" s="155" t="s">
        <v>34</v>
      </c>
      <c r="AB45" s="318">
        <v>3850</v>
      </c>
      <c r="AC45" s="317"/>
      <c r="AD45" s="320"/>
      <c r="AE45" s="53"/>
      <c r="AF45" s="54">
        <f>Z45-R45</f>
        <v>833</v>
      </c>
      <c r="AG45" s="53"/>
      <c r="AH45" s="77"/>
    </row>
    <row r="46" spans="1:34" ht="43.95" customHeight="1">
      <c r="A46" s="353">
        <v>61</v>
      </c>
      <c r="B46" s="370" t="s">
        <v>212</v>
      </c>
      <c r="C46" s="362">
        <v>52</v>
      </c>
      <c r="D46" s="363" t="s">
        <v>56</v>
      </c>
      <c r="E46" s="364" t="s">
        <v>34</v>
      </c>
      <c r="F46" s="358">
        <v>59</v>
      </c>
      <c r="G46" s="358" t="s">
        <v>213</v>
      </c>
      <c r="H46" s="358">
        <v>151000305</v>
      </c>
      <c r="I46" s="365" t="s">
        <v>236</v>
      </c>
      <c r="J46" s="371">
        <v>4020.21</v>
      </c>
      <c r="K46" s="372">
        <v>4020.21</v>
      </c>
      <c r="L46" s="373">
        <v>3988.45</v>
      </c>
      <c r="M46" s="373">
        <v>3988.45</v>
      </c>
      <c r="N46" s="374"/>
      <c r="O46" s="317">
        <v>16.55</v>
      </c>
      <c r="P46" s="317">
        <v>6.63</v>
      </c>
      <c r="Q46" s="317">
        <v>54.53</v>
      </c>
      <c r="R46" s="318">
        <v>2574</v>
      </c>
      <c r="S46" s="317" t="s">
        <v>50</v>
      </c>
      <c r="T46" s="318">
        <f>((100-O46)/(100-P46))*R46</f>
        <v>2300.5280068544503</v>
      </c>
      <c r="U46" s="317">
        <f>O46-P46</f>
        <v>9.9200000000000017</v>
      </c>
      <c r="V46" s="316"/>
      <c r="W46" s="317"/>
      <c r="X46" s="317"/>
      <c r="Y46" s="317"/>
      <c r="Z46" s="155">
        <v>4150</v>
      </c>
      <c r="AA46" s="155" t="s">
        <v>34</v>
      </c>
      <c r="AB46" s="318">
        <v>3850</v>
      </c>
      <c r="AC46" s="317"/>
      <c r="AD46" s="320"/>
      <c r="AE46" s="53"/>
      <c r="AF46" s="54"/>
      <c r="AG46" s="53"/>
      <c r="AH46" s="77"/>
    </row>
    <row r="47" spans="1:34" ht="43.95" customHeight="1">
      <c r="A47" s="353"/>
      <c r="B47" s="370"/>
      <c r="C47" s="362"/>
      <c r="D47" s="375" t="s">
        <v>56</v>
      </c>
      <c r="E47" s="206" t="s">
        <v>34</v>
      </c>
      <c r="F47" s="358"/>
      <c r="G47" s="358"/>
      <c r="H47" s="358"/>
      <c r="I47" s="365"/>
      <c r="J47" s="371"/>
      <c r="K47" s="376">
        <f>SUM(K42:K46)</f>
        <v>20036.669999999998</v>
      </c>
      <c r="L47" s="377">
        <f>SUM(L42:L46)</f>
        <v>19881.13</v>
      </c>
      <c r="M47" s="373"/>
      <c r="N47" s="374"/>
      <c r="O47" s="317"/>
      <c r="P47" s="317"/>
      <c r="Q47" s="317"/>
      <c r="R47" s="378">
        <f>SUMPRODUCT(R42:R46,L42:L46)/L47</f>
        <v>3066.3284873646517</v>
      </c>
      <c r="S47" s="379" t="s">
        <v>42</v>
      </c>
      <c r="T47" s="378">
        <f>SUMPRODUCT(T42:T46,L42:L46)/L47</f>
        <v>2754.4938963966433</v>
      </c>
      <c r="U47" s="317"/>
      <c r="V47" s="316"/>
      <c r="W47" s="317"/>
      <c r="X47" s="317"/>
      <c r="Y47" s="317"/>
      <c r="Z47" s="206">
        <f>SUMPRODUCT(Z42:Z46,K42:K46)/K47</f>
        <v>3963.130422869669</v>
      </c>
      <c r="AA47" s="206" t="s">
        <v>37</v>
      </c>
      <c r="AB47" s="378">
        <f>SUMPRODUCT(AB42:AB46,K42:K46)/K47</f>
        <v>3643.8387761401809</v>
      </c>
      <c r="AC47" s="317"/>
      <c r="AD47" s="320"/>
      <c r="AE47" s="53"/>
      <c r="AF47" s="54"/>
      <c r="AG47" s="53"/>
      <c r="AH47" s="77"/>
    </row>
    <row r="48" spans="1:34" ht="43.95" customHeight="1">
      <c r="A48" s="353"/>
      <c r="B48" s="370"/>
      <c r="C48" s="362"/>
      <c r="D48" s="363"/>
      <c r="E48" s="364"/>
      <c r="F48" s="358"/>
      <c r="G48" s="358"/>
      <c r="H48" s="358"/>
      <c r="I48" s="365"/>
      <c r="J48" s="371"/>
      <c r="K48" s="372"/>
      <c r="L48" s="373"/>
      <c r="M48" s="373"/>
      <c r="N48" s="374"/>
      <c r="O48" s="317"/>
      <c r="P48" s="317"/>
      <c r="Q48" s="317"/>
      <c r="R48" s="318"/>
      <c r="S48" s="317"/>
      <c r="T48" s="318"/>
      <c r="U48" s="317"/>
      <c r="V48" s="316"/>
      <c r="W48" s="317"/>
      <c r="X48" s="317"/>
      <c r="Y48" s="317"/>
      <c r="Z48" s="155"/>
      <c r="AA48" s="155"/>
      <c r="AB48" s="318"/>
      <c r="AC48" s="317"/>
      <c r="AD48" s="320"/>
      <c r="AE48" s="53"/>
      <c r="AF48" s="54"/>
      <c r="AG48" s="53"/>
      <c r="AH48" s="77"/>
    </row>
    <row r="49" spans="1:34" ht="43.95" customHeight="1">
      <c r="A49" s="353"/>
      <c r="B49" s="370"/>
      <c r="C49" s="362"/>
      <c r="D49" s="363"/>
      <c r="E49" s="364"/>
      <c r="F49" s="358"/>
      <c r="G49" s="358"/>
      <c r="H49" s="358"/>
      <c r="I49" s="365"/>
      <c r="J49" s="371"/>
      <c r="K49" s="372"/>
      <c r="L49" s="373"/>
      <c r="M49" s="373"/>
      <c r="N49" s="374"/>
      <c r="O49" s="317"/>
      <c r="P49" s="317"/>
      <c r="Q49" s="317"/>
      <c r="R49" s="318"/>
      <c r="S49" s="317"/>
      <c r="T49" s="318"/>
      <c r="U49" s="317"/>
      <c r="V49" s="316"/>
      <c r="W49" s="317"/>
      <c r="X49" s="317"/>
      <c r="Y49" s="317"/>
      <c r="Z49" s="155"/>
      <c r="AA49" s="155"/>
      <c r="AB49" s="318"/>
      <c r="AC49" s="317"/>
      <c r="AD49" s="320"/>
      <c r="AE49" s="53"/>
      <c r="AF49" s="54"/>
      <c r="AG49" s="53"/>
      <c r="AH49" s="77"/>
    </row>
    <row r="50" spans="1:34" ht="43.95" customHeight="1">
      <c r="A50" s="353">
        <v>38</v>
      </c>
      <c r="B50" s="361" t="s">
        <v>215</v>
      </c>
      <c r="C50" s="362">
        <v>29</v>
      </c>
      <c r="D50" s="363" t="s">
        <v>237</v>
      </c>
      <c r="E50" s="364" t="s">
        <v>34</v>
      </c>
      <c r="F50" s="358">
        <v>60</v>
      </c>
      <c r="G50" s="358" t="s">
        <v>213</v>
      </c>
      <c r="H50" s="358">
        <v>161009987</v>
      </c>
      <c r="I50" s="365" t="s">
        <v>205</v>
      </c>
      <c r="J50" s="366">
        <v>4149.6000000000004</v>
      </c>
      <c r="K50" s="367">
        <v>4149.6000000000004</v>
      </c>
      <c r="L50" s="368">
        <v>4117.2299999999996</v>
      </c>
      <c r="M50" s="368">
        <v>4117.2299999999996</v>
      </c>
      <c r="N50" s="369"/>
      <c r="O50" s="317">
        <v>17.329999999999998</v>
      </c>
      <c r="P50" s="317">
        <v>5.67</v>
      </c>
      <c r="Q50" s="317">
        <v>48.71</v>
      </c>
      <c r="R50" s="318">
        <v>3185</v>
      </c>
      <c r="S50" s="317" t="s">
        <v>47</v>
      </c>
      <c r="T50" s="318">
        <f>((100-O50)/(100-P50))*R50</f>
        <v>2791.3065832714938</v>
      </c>
      <c r="U50" s="317">
        <f>O50-P50</f>
        <v>11.659999999999998</v>
      </c>
      <c r="V50" s="316"/>
      <c r="W50" s="317"/>
      <c r="X50" s="317"/>
      <c r="Y50" s="317"/>
      <c r="Z50" s="155">
        <v>4150</v>
      </c>
      <c r="AA50" s="155" t="s">
        <v>34</v>
      </c>
      <c r="AB50" s="318">
        <v>3850</v>
      </c>
      <c r="AC50" s="317"/>
      <c r="AD50" s="320"/>
      <c r="AE50" s="53"/>
      <c r="AF50" s="54">
        <f>Z50-R50</f>
        <v>965</v>
      </c>
      <c r="AG50" s="53"/>
      <c r="AH50" s="77"/>
    </row>
    <row r="51" spans="1:34" ht="43.95" customHeight="1">
      <c r="A51" s="353">
        <v>18</v>
      </c>
      <c r="B51" s="402" t="s">
        <v>229</v>
      </c>
      <c r="C51" s="355">
        <v>14</v>
      </c>
      <c r="D51" s="356" t="s">
        <v>238</v>
      </c>
      <c r="E51" s="357" t="s">
        <v>34</v>
      </c>
      <c r="F51" s="356">
        <v>60</v>
      </c>
      <c r="G51" s="356" t="s">
        <v>213</v>
      </c>
      <c r="H51" s="355">
        <v>161009975</v>
      </c>
      <c r="I51" s="354" t="s">
        <v>229</v>
      </c>
      <c r="J51" s="366">
        <v>3976.9</v>
      </c>
      <c r="K51" s="359">
        <v>3976.9</v>
      </c>
      <c r="L51" s="368">
        <v>3945.89</v>
      </c>
      <c r="M51" s="368">
        <v>3945.89</v>
      </c>
      <c r="N51" s="369"/>
      <c r="O51" s="317">
        <v>18.170000000000002</v>
      </c>
      <c r="P51" s="317">
        <v>5.33</v>
      </c>
      <c r="Q51" s="317">
        <v>49.72</v>
      </c>
      <c r="R51" s="318">
        <v>3062</v>
      </c>
      <c r="S51" s="317" t="s">
        <v>42</v>
      </c>
      <c r="T51" s="318">
        <f>((100-O51)/(100-P51))*R51</f>
        <v>2646.7039188760959</v>
      </c>
      <c r="U51" s="317">
        <f>O51-P51</f>
        <v>12.840000000000002</v>
      </c>
      <c r="V51" s="316"/>
      <c r="W51" s="317">
        <v>15.93</v>
      </c>
      <c r="X51" s="317">
        <v>6.97</v>
      </c>
      <c r="Y51" s="317">
        <v>36.26</v>
      </c>
      <c r="Z51" s="318">
        <v>4186</v>
      </c>
      <c r="AA51" s="317" t="s">
        <v>34</v>
      </c>
      <c r="AB51" s="318">
        <f>((100-W51)/(100-X51))*Z51</f>
        <v>3782.8337095560569</v>
      </c>
      <c r="AC51" s="317">
        <f>W51-X51</f>
        <v>8.9600000000000009</v>
      </c>
      <c r="AD51" s="320"/>
      <c r="AE51" s="53"/>
      <c r="AF51" s="54">
        <f>Z51-R51</f>
        <v>1124</v>
      </c>
      <c r="AG51" s="53"/>
      <c r="AH51" s="77"/>
    </row>
    <row r="52" spans="1:34" ht="43.95" customHeight="1">
      <c r="A52" s="353"/>
      <c r="B52" s="402"/>
      <c r="C52" s="355"/>
      <c r="D52" s="396" t="s">
        <v>237</v>
      </c>
      <c r="E52" s="399" t="s">
        <v>34</v>
      </c>
      <c r="F52" s="356"/>
      <c r="G52" s="356"/>
      <c r="H52" s="355"/>
      <c r="I52" s="354"/>
      <c r="J52" s="366"/>
      <c r="K52" s="390">
        <f>SUM(K50:K51)</f>
        <v>8126.5</v>
      </c>
      <c r="L52" s="400">
        <f>SUM(L50:L51)</f>
        <v>8063.119999999999</v>
      </c>
      <c r="M52" s="368"/>
      <c r="N52" s="369"/>
      <c r="O52" s="317"/>
      <c r="P52" s="317"/>
      <c r="Q52" s="317"/>
      <c r="R52" s="378">
        <f>SUMPRODUCT(R50:R51,L50:L51)/L52</f>
        <v>3124.8068650844834</v>
      </c>
      <c r="S52" s="379" t="s">
        <v>47</v>
      </c>
      <c r="T52" s="378">
        <f>SUMPRODUCT(T50:T51,L50:L51)/L52</f>
        <v>2720.5416427260029</v>
      </c>
      <c r="U52" s="317"/>
      <c r="V52" s="316"/>
      <c r="W52" s="317"/>
      <c r="X52" s="317"/>
      <c r="Y52" s="317"/>
      <c r="Z52" s="378">
        <f>SUMPRODUCT(Z50:Z51,K50:K51)/K52</f>
        <v>4167.6174736971634</v>
      </c>
      <c r="AA52" s="379" t="s">
        <v>34</v>
      </c>
      <c r="AB52" s="378">
        <f>SUMPRODUCT(AB50:AB51,K50:K51)/K52</f>
        <v>3817.1305456879941</v>
      </c>
      <c r="AC52" s="317"/>
      <c r="AD52" s="320"/>
      <c r="AE52" s="53"/>
      <c r="AF52" s="54"/>
      <c r="AG52" s="53"/>
      <c r="AH52" s="77"/>
    </row>
    <row r="53" spans="1:34" ht="43.95" customHeight="1">
      <c r="A53" s="353"/>
      <c r="B53" s="402"/>
      <c r="C53" s="355"/>
      <c r="D53" s="356"/>
      <c r="E53" s="357"/>
      <c r="F53" s="356"/>
      <c r="G53" s="356"/>
      <c r="H53" s="355"/>
      <c r="I53" s="354"/>
      <c r="J53" s="366"/>
      <c r="K53" s="359"/>
      <c r="L53" s="368"/>
      <c r="M53" s="368"/>
      <c r="N53" s="369"/>
      <c r="O53" s="317"/>
      <c r="P53" s="317"/>
      <c r="Q53" s="317"/>
      <c r="R53" s="318"/>
      <c r="S53" s="317"/>
      <c r="T53" s="318"/>
      <c r="U53" s="317"/>
      <c r="V53" s="316"/>
      <c r="W53" s="317"/>
      <c r="X53" s="317"/>
      <c r="Y53" s="317"/>
      <c r="Z53" s="318"/>
      <c r="AA53" s="317"/>
      <c r="AB53" s="318"/>
      <c r="AC53" s="317"/>
      <c r="AD53" s="320"/>
      <c r="AE53" s="53"/>
      <c r="AF53" s="54"/>
      <c r="AG53" s="53"/>
      <c r="AH53" s="77"/>
    </row>
    <row r="54" spans="1:34" ht="43.95" customHeight="1">
      <c r="A54" s="353"/>
      <c r="B54" s="402"/>
      <c r="C54" s="355"/>
      <c r="D54" s="356"/>
      <c r="E54" s="357"/>
      <c r="F54" s="356"/>
      <c r="G54" s="356"/>
      <c r="H54" s="355"/>
      <c r="I54" s="354"/>
      <c r="J54" s="366"/>
      <c r="K54" s="359"/>
      <c r="L54" s="368"/>
      <c r="M54" s="368"/>
      <c r="N54" s="369"/>
      <c r="O54" s="317"/>
      <c r="P54" s="317"/>
      <c r="Q54" s="317"/>
      <c r="R54" s="318"/>
      <c r="S54" s="317"/>
      <c r="T54" s="318"/>
      <c r="U54" s="317"/>
      <c r="V54" s="316"/>
      <c r="W54" s="317"/>
      <c r="X54" s="317"/>
      <c r="Y54" s="317"/>
      <c r="Z54" s="318"/>
      <c r="AA54" s="317"/>
      <c r="AB54" s="318"/>
      <c r="AC54" s="317"/>
      <c r="AD54" s="320"/>
      <c r="AE54" s="53"/>
      <c r="AF54" s="54"/>
      <c r="AG54" s="53"/>
      <c r="AH54" s="77"/>
    </row>
    <row r="55" spans="1:34" ht="43.95" customHeight="1">
      <c r="A55" s="353">
        <v>4</v>
      </c>
      <c r="B55" s="391" t="s">
        <v>225</v>
      </c>
      <c r="C55" s="356">
        <v>2</v>
      </c>
      <c r="D55" s="392" t="s">
        <v>239</v>
      </c>
      <c r="E55" s="356" t="s">
        <v>33</v>
      </c>
      <c r="F55" s="356"/>
      <c r="G55" s="356"/>
      <c r="H55" s="392">
        <v>161001052</v>
      </c>
      <c r="I55" s="392" t="s">
        <v>170</v>
      </c>
      <c r="J55" s="359">
        <v>0</v>
      </c>
      <c r="K55" s="359">
        <v>629.25</v>
      </c>
      <c r="L55" s="359">
        <v>601.4</v>
      </c>
      <c r="M55" s="359">
        <v>0</v>
      </c>
      <c r="N55" s="360"/>
      <c r="O55" s="317">
        <v>16.37</v>
      </c>
      <c r="P55" s="317">
        <v>4.04</v>
      </c>
      <c r="Q55" s="317">
        <v>52.05</v>
      </c>
      <c r="R55" s="318">
        <v>3023</v>
      </c>
      <c r="S55" s="317" t="s">
        <v>42</v>
      </c>
      <c r="T55" s="318">
        <f>((100-O55)/(100-P55))*R55</f>
        <v>2634.5715923301377</v>
      </c>
      <c r="U55" s="317">
        <f>O55-P55</f>
        <v>12.330000000000002</v>
      </c>
      <c r="V55" s="316"/>
      <c r="W55" s="317">
        <v>11.3</v>
      </c>
      <c r="X55" s="317">
        <v>3.5</v>
      </c>
      <c r="Y55" s="317">
        <v>39.700000000000003</v>
      </c>
      <c r="Z55" s="155">
        <v>4263</v>
      </c>
      <c r="AA55" s="155" t="s">
        <v>34</v>
      </c>
      <c r="AB55" s="318">
        <f>((100-W55)/(100-X55))*Z55</f>
        <v>3918.4259067357516</v>
      </c>
      <c r="AC55" s="317">
        <f>W55-X55</f>
        <v>7.8000000000000007</v>
      </c>
      <c r="AD55" s="320"/>
      <c r="AE55" s="53"/>
      <c r="AF55" s="54"/>
      <c r="AG55" s="53"/>
      <c r="AH55" s="77"/>
    </row>
    <row r="56" spans="1:34" ht="43.95" customHeight="1">
      <c r="A56" s="353">
        <v>36</v>
      </c>
      <c r="B56" s="361" t="s">
        <v>209</v>
      </c>
      <c r="C56" s="362">
        <v>27</v>
      </c>
      <c r="D56" s="363" t="s">
        <v>239</v>
      </c>
      <c r="E56" s="364" t="s">
        <v>33</v>
      </c>
      <c r="F56" s="358"/>
      <c r="G56" s="358"/>
      <c r="H56" s="403">
        <v>162004626</v>
      </c>
      <c r="I56" s="361" t="s">
        <v>209</v>
      </c>
      <c r="J56" s="404">
        <v>0</v>
      </c>
      <c r="K56" s="191">
        <v>1194.25</v>
      </c>
      <c r="L56" s="404">
        <v>1166.52</v>
      </c>
      <c r="M56" s="404">
        <v>0</v>
      </c>
      <c r="N56" s="405"/>
      <c r="O56" s="317"/>
      <c r="P56" s="317"/>
      <c r="Q56" s="317"/>
      <c r="R56" s="318">
        <v>3142</v>
      </c>
      <c r="S56" s="317" t="s">
        <v>47</v>
      </c>
      <c r="T56" s="318">
        <v>2723</v>
      </c>
      <c r="U56" s="317"/>
      <c r="V56" s="316"/>
      <c r="W56" s="317">
        <v>12.6</v>
      </c>
      <c r="X56" s="317">
        <v>3.4</v>
      </c>
      <c r="Y56" s="317">
        <v>42.7</v>
      </c>
      <c r="Z56" s="155">
        <v>3957</v>
      </c>
      <c r="AA56" s="155" t="s">
        <v>37</v>
      </c>
      <c r="AB56" s="318">
        <f>((100-W56)/(100-X56))*Z56</f>
        <v>3580.1428571428578</v>
      </c>
      <c r="AC56" s="317">
        <f>W56-X56</f>
        <v>9.1999999999999993</v>
      </c>
      <c r="AD56" s="320"/>
      <c r="AE56" s="53"/>
      <c r="AF56" s="54"/>
      <c r="AG56" s="53"/>
      <c r="AH56" s="77"/>
    </row>
    <row r="57" spans="1:34" ht="43.95" customHeight="1">
      <c r="A57" s="353">
        <v>44</v>
      </c>
      <c r="B57" s="361" t="s">
        <v>218</v>
      </c>
      <c r="C57" s="362">
        <v>35</v>
      </c>
      <c r="D57" s="363" t="s">
        <v>239</v>
      </c>
      <c r="E57" s="364" t="s">
        <v>33</v>
      </c>
      <c r="F57" s="358">
        <v>56</v>
      </c>
      <c r="G57" s="358"/>
      <c r="H57" s="358">
        <v>162004538</v>
      </c>
      <c r="I57" s="365" t="s">
        <v>218</v>
      </c>
      <c r="J57" s="381">
        <v>3437.81</v>
      </c>
      <c r="K57" s="382">
        <v>1180.6500000000001</v>
      </c>
      <c r="L57" s="383">
        <v>1153.48</v>
      </c>
      <c r="M57" s="383">
        <v>3410.64</v>
      </c>
      <c r="N57" s="384"/>
      <c r="O57" s="317">
        <v>15.86</v>
      </c>
      <c r="P57" s="317">
        <v>3.36</v>
      </c>
      <c r="Q57" s="317">
        <v>52.42</v>
      </c>
      <c r="R57" s="318">
        <v>3064</v>
      </c>
      <c r="S57" s="317" t="s">
        <v>42</v>
      </c>
      <c r="T57" s="318">
        <f>((100-O57)/(100-P57))*R57</f>
        <v>2667.6837748344369</v>
      </c>
      <c r="U57" s="317">
        <f>O57-P57</f>
        <v>12.5</v>
      </c>
      <c r="V57" s="316"/>
      <c r="W57" s="317">
        <v>13.7</v>
      </c>
      <c r="X57" s="317">
        <v>3.3</v>
      </c>
      <c r="Y57" s="317">
        <v>49.9</v>
      </c>
      <c r="Z57" s="155">
        <v>3294</v>
      </c>
      <c r="AA57" s="155" t="s">
        <v>47</v>
      </c>
      <c r="AB57" s="318">
        <f>((100-W57)/(100-X57))*Z57</f>
        <v>2939.733195449845</v>
      </c>
      <c r="AC57" s="317">
        <f>W57-X57</f>
        <v>10.399999999999999</v>
      </c>
      <c r="AD57" s="320"/>
      <c r="AE57" s="53"/>
      <c r="AF57" s="54"/>
      <c r="AG57" s="53"/>
      <c r="AH57" s="77"/>
    </row>
    <row r="58" spans="1:34" ht="43.95" customHeight="1">
      <c r="A58" s="353">
        <v>50</v>
      </c>
      <c r="B58" s="370" t="s">
        <v>231</v>
      </c>
      <c r="C58" s="362">
        <v>41</v>
      </c>
      <c r="D58" s="363" t="s">
        <v>239</v>
      </c>
      <c r="E58" s="364" t="s">
        <v>33</v>
      </c>
      <c r="F58" s="358">
        <v>57</v>
      </c>
      <c r="G58" s="358"/>
      <c r="H58" s="358">
        <v>161001116</v>
      </c>
      <c r="I58" s="365" t="s">
        <v>240</v>
      </c>
      <c r="J58" s="381">
        <v>3536.72</v>
      </c>
      <c r="K58" s="382">
        <v>1278.1400000000001</v>
      </c>
      <c r="L58" s="383">
        <v>1250.17</v>
      </c>
      <c r="M58" s="383">
        <v>3508.75</v>
      </c>
      <c r="N58" s="384"/>
      <c r="O58" s="317">
        <v>13.09</v>
      </c>
      <c r="P58" s="317">
        <v>4.7300000000000004</v>
      </c>
      <c r="Q58" s="317">
        <v>51.99</v>
      </c>
      <c r="R58" s="318">
        <v>2891</v>
      </c>
      <c r="S58" s="317" t="s">
        <v>42</v>
      </c>
      <c r="T58" s="318">
        <f>((100-O58)/(100-P58))*R58</f>
        <v>2637.3130051432768</v>
      </c>
      <c r="U58" s="317">
        <f>O58-P58</f>
        <v>8.36</v>
      </c>
      <c r="V58" s="316"/>
      <c r="W58" s="317">
        <v>13.1</v>
      </c>
      <c r="X58" s="317">
        <v>3.4</v>
      </c>
      <c r="Y58" s="317">
        <v>47.2</v>
      </c>
      <c r="Z58" s="155">
        <v>3466</v>
      </c>
      <c r="AA58" s="155" t="s">
        <v>33</v>
      </c>
      <c r="AB58" s="318">
        <f>((100-W58)/(100-X58))*Z58</f>
        <v>3117.96480331263</v>
      </c>
      <c r="AC58" s="317">
        <f>W58-X58</f>
        <v>9.6999999999999993</v>
      </c>
      <c r="AD58" s="320"/>
      <c r="AE58" s="53"/>
      <c r="AF58" s="54"/>
      <c r="AG58" s="53"/>
      <c r="AH58" s="77"/>
    </row>
    <row r="59" spans="1:34" ht="43.95" customHeight="1">
      <c r="A59" s="353"/>
      <c r="B59" s="370"/>
      <c r="C59" s="362"/>
      <c r="D59" s="375" t="s">
        <v>239</v>
      </c>
      <c r="E59" s="206" t="s">
        <v>33</v>
      </c>
      <c r="F59" s="358"/>
      <c r="G59" s="358"/>
      <c r="H59" s="358"/>
      <c r="I59" s="365"/>
      <c r="J59" s="381"/>
      <c r="K59" s="385">
        <f>SUM(K55:K58)</f>
        <v>4282.29</v>
      </c>
      <c r="L59" s="386">
        <f>SUM(L55:L58)</f>
        <v>4171.57</v>
      </c>
      <c r="M59" s="383"/>
      <c r="N59" s="384"/>
      <c r="O59" s="317"/>
      <c r="P59" s="317"/>
      <c r="Q59" s="317"/>
      <c r="R59" s="378">
        <f>SUMPRODUCT(R55:R58,L55:L58)/L59</f>
        <v>3028.0547204050276</v>
      </c>
      <c r="S59" s="379" t="s">
        <v>42</v>
      </c>
      <c r="T59" s="378">
        <f>SUMPRODUCT(T55:T58,L55:L58)/L59</f>
        <v>2669.2767461323538</v>
      </c>
      <c r="U59" s="317"/>
      <c r="V59" s="316"/>
      <c r="W59" s="317"/>
      <c r="X59" s="317"/>
      <c r="Y59" s="317"/>
      <c r="Z59" s="206">
        <f>SUMPRODUCT(Z55:Z58,K55:K58)/K59</f>
        <v>3672.6224379946243</v>
      </c>
      <c r="AA59" s="206" t="s">
        <v>33</v>
      </c>
      <c r="AB59" s="378">
        <f>SUMPRODUCT(AB55:AB58,K55:K58)/K59</f>
        <v>3315.3398391678738</v>
      </c>
      <c r="AC59" s="317"/>
      <c r="AD59" s="320"/>
      <c r="AE59" s="53"/>
      <c r="AF59" s="54"/>
      <c r="AG59" s="53"/>
      <c r="AH59" s="77"/>
    </row>
    <row r="60" spans="1:34" ht="43.95" customHeight="1">
      <c r="A60" s="353"/>
      <c r="B60" s="370"/>
      <c r="C60" s="362"/>
      <c r="D60" s="363"/>
      <c r="E60" s="364"/>
      <c r="F60" s="358"/>
      <c r="G60" s="358"/>
      <c r="H60" s="358"/>
      <c r="I60" s="365"/>
      <c r="J60" s="381"/>
      <c r="K60" s="382"/>
      <c r="L60" s="383"/>
      <c r="M60" s="383"/>
      <c r="N60" s="384"/>
      <c r="O60" s="317"/>
      <c r="P60" s="317"/>
      <c r="Q60" s="317"/>
      <c r="R60" s="318"/>
      <c r="S60" s="317"/>
      <c r="T60" s="318"/>
      <c r="U60" s="317"/>
      <c r="V60" s="316"/>
      <c r="W60" s="317"/>
      <c r="X60" s="317"/>
      <c r="Y60" s="317"/>
      <c r="Z60" s="155"/>
      <c r="AA60" s="155"/>
      <c r="AB60" s="318"/>
      <c r="AC60" s="317"/>
      <c r="AD60" s="320"/>
      <c r="AE60" s="53"/>
      <c r="AF60" s="54"/>
      <c r="AG60" s="53"/>
      <c r="AH60" s="77"/>
    </row>
    <row r="61" spans="1:34" ht="43.95" customHeight="1">
      <c r="A61" s="353"/>
      <c r="B61" s="370"/>
      <c r="C61" s="362"/>
      <c r="D61" s="363"/>
      <c r="E61" s="364"/>
      <c r="F61" s="358"/>
      <c r="G61" s="358"/>
      <c r="H61" s="358"/>
      <c r="I61" s="365"/>
      <c r="J61" s="381"/>
      <c r="K61" s="382"/>
      <c r="L61" s="383"/>
      <c r="M61" s="383"/>
      <c r="N61" s="384"/>
      <c r="O61" s="317"/>
      <c r="P61" s="317"/>
      <c r="Q61" s="317"/>
      <c r="R61" s="318"/>
      <c r="S61" s="317"/>
      <c r="T61" s="318"/>
      <c r="U61" s="317"/>
      <c r="V61" s="316"/>
      <c r="W61" s="317"/>
      <c r="X61" s="317"/>
      <c r="Y61" s="317"/>
      <c r="Z61" s="155"/>
      <c r="AA61" s="155"/>
      <c r="AB61" s="318"/>
      <c r="AC61" s="317"/>
      <c r="AD61" s="320"/>
      <c r="AE61" s="53"/>
      <c r="AF61" s="54"/>
      <c r="AG61" s="53"/>
      <c r="AH61" s="77"/>
    </row>
    <row r="62" spans="1:34" ht="43.95" customHeight="1">
      <c r="A62" s="353">
        <v>3</v>
      </c>
      <c r="B62" s="391" t="s">
        <v>225</v>
      </c>
      <c r="C62" s="356">
        <v>2</v>
      </c>
      <c r="D62" s="392" t="s">
        <v>241</v>
      </c>
      <c r="E62" s="356" t="s">
        <v>47</v>
      </c>
      <c r="F62" s="356">
        <v>57</v>
      </c>
      <c r="G62" s="356"/>
      <c r="H62" s="392">
        <v>161001052</v>
      </c>
      <c r="I62" s="392" t="s">
        <v>170</v>
      </c>
      <c r="J62" s="359">
        <v>3525.3</v>
      </c>
      <c r="K62" s="359">
        <v>2896.05</v>
      </c>
      <c r="L62" s="359">
        <v>2896.05</v>
      </c>
      <c r="M62" s="359">
        <v>3497.45</v>
      </c>
      <c r="N62" s="360"/>
      <c r="O62" s="317">
        <v>16.37</v>
      </c>
      <c r="P62" s="317">
        <v>4.04</v>
      </c>
      <c r="Q62" s="317">
        <v>52.05</v>
      </c>
      <c r="R62" s="318">
        <v>3023</v>
      </c>
      <c r="S62" s="317" t="s">
        <v>42</v>
      </c>
      <c r="T62" s="318">
        <f>((100-O62)/(100-P62))*R62</f>
        <v>2634.5715923301377</v>
      </c>
      <c r="U62" s="317">
        <f>O62-P62</f>
        <v>12.330000000000002</v>
      </c>
      <c r="V62" s="316"/>
      <c r="W62" s="317">
        <v>11.3</v>
      </c>
      <c r="X62" s="317">
        <v>4.0999999999999996</v>
      </c>
      <c r="Y62" s="317">
        <v>43.3</v>
      </c>
      <c r="Z62" s="155">
        <v>3843</v>
      </c>
      <c r="AA62" s="155" t="s">
        <v>37</v>
      </c>
      <c r="AB62" s="318">
        <f>((100-W62)/(100-X62))*Z62</f>
        <v>3554.4744525547444</v>
      </c>
      <c r="AC62" s="317">
        <f>W62-X62</f>
        <v>7.2000000000000011</v>
      </c>
      <c r="AD62" s="320"/>
      <c r="AE62" s="53"/>
      <c r="AF62" s="54"/>
      <c r="AG62" s="53"/>
      <c r="AH62" s="77"/>
    </row>
    <row r="63" spans="1:34" ht="43.95" customHeight="1">
      <c r="A63" s="353">
        <v>35</v>
      </c>
      <c r="B63" s="361" t="s">
        <v>209</v>
      </c>
      <c r="C63" s="362">
        <v>27</v>
      </c>
      <c r="D63" s="363" t="s">
        <v>241</v>
      </c>
      <c r="E63" s="364" t="s">
        <v>47</v>
      </c>
      <c r="F63" s="358">
        <v>57</v>
      </c>
      <c r="G63" s="358"/>
      <c r="H63" s="403">
        <v>162004626</v>
      </c>
      <c r="I63" s="361" t="s">
        <v>209</v>
      </c>
      <c r="J63" s="404">
        <v>3498.06</v>
      </c>
      <c r="K63" s="191">
        <v>2303.81</v>
      </c>
      <c r="L63" s="404">
        <v>2303.81</v>
      </c>
      <c r="M63" s="404">
        <v>3470.33</v>
      </c>
      <c r="N63" s="405"/>
      <c r="O63" s="317"/>
      <c r="P63" s="317"/>
      <c r="Q63" s="317"/>
      <c r="R63" s="318">
        <v>3142</v>
      </c>
      <c r="S63" s="317" t="s">
        <v>47</v>
      </c>
      <c r="T63" s="318">
        <v>2723</v>
      </c>
      <c r="U63" s="317"/>
      <c r="V63" s="316"/>
      <c r="W63" s="317">
        <v>13.2</v>
      </c>
      <c r="X63" s="317">
        <v>3.3</v>
      </c>
      <c r="Y63" s="317">
        <v>42.4</v>
      </c>
      <c r="Z63" s="155">
        <v>3955</v>
      </c>
      <c r="AA63" s="155" t="s">
        <v>37</v>
      </c>
      <c r="AB63" s="318">
        <f>((100-W63)/(100-X63))*Z63</f>
        <v>3550.093071354705</v>
      </c>
      <c r="AC63" s="317">
        <f>W63-X63</f>
        <v>9.8999999999999986</v>
      </c>
      <c r="AD63" s="320"/>
      <c r="AE63" s="53"/>
      <c r="AF63" s="54"/>
      <c r="AG63" s="53"/>
      <c r="AH63" s="77"/>
    </row>
    <row r="64" spans="1:34" ht="43.95" customHeight="1">
      <c r="A64" s="353">
        <v>44</v>
      </c>
      <c r="B64" s="361" t="s">
        <v>218</v>
      </c>
      <c r="C64" s="362">
        <v>35</v>
      </c>
      <c r="D64" s="363" t="s">
        <v>241</v>
      </c>
      <c r="E64" s="364" t="s">
        <v>47</v>
      </c>
      <c r="F64" s="358"/>
      <c r="G64" s="358"/>
      <c r="H64" s="358">
        <v>162004538</v>
      </c>
      <c r="I64" s="365" t="s">
        <v>218</v>
      </c>
      <c r="J64" s="381">
        <v>0</v>
      </c>
      <c r="K64" s="382">
        <v>2257.16</v>
      </c>
      <c r="L64" s="383">
        <v>2257.16</v>
      </c>
      <c r="M64" s="383">
        <v>0</v>
      </c>
      <c r="N64" s="384"/>
      <c r="O64" s="317">
        <v>15.86</v>
      </c>
      <c r="P64" s="317">
        <v>3.36</v>
      </c>
      <c r="Q64" s="317">
        <v>52.42</v>
      </c>
      <c r="R64" s="318">
        <v>3064</v>
      </c>
      <c r="S64" s="317" t="s">
        <v>42</v>
      </c>
      <c r="T64" s="318">
        <f>((100-O64)/(100-P64))*R64</f>
        <v>2667.6837748344369</v>
      </c>
      <c r="U64" s="317">
        <f>O64-P64</f>
        <v>12.5</v>
      </c>
      <c r="V64" s="316"/>
      <c r="W64" s="317">
        <v>13.1</v>
      </c>
      <c r="X64" s="317">
        <v>3.7</v>
      </c>
      <c r="Y64" s="317">
        <v>51.1</v>
      </c>
      <c r="Z64" s="155">
        <v>3203</v>
      </c>
      <c r="AA64" s="155" t="s">
        <v>47</v>
      </c>
      <c r="AB64" s="318">
        <f>((100-W64)/(100-X64))*Z64</f>
        <v>2890.3499480789205</v>
      </c>
      <c r="AC64" s="317">
        <f>W64-X64</f>
        <v>9.3999999999999986</v>
      </c>
      <c r="AD64" s="320"/>
      <c r="AE64" s="53"/>
      <c r="AF64" s="54"/>
      <c r="AG64" s="53"/>
      <c r="AH64" s="77"/>
    </row>
    <row r="65" spans="1:34" ht="43.95" customHeight="1">
      <c r="A65" s="353">
        <v>51</v>
      </c>
      <c r="B65" s="370" t="s">
        <v>231</v>
      </c>
      <c r="C65" s="362">
        <v>41</v>
      </c>
      <c r="D65" s="363" t="s">
        <v>241</v>
      </c>
      <c r="E65" s="364" t="s">
        <v>47</v>
      </c>
      <c r="F65" s="358"/>
      <c r="G65" s="358"/>
      <c r="H65" s="358">
        <v>161001116</v>
      </c>
      <c r="I65" s="365" t="s">
        <v>240</v>
      </c>
      <c r="J65" s="381">
        <v>0</v>
      </c>
      <c r="K65" s="382">
        <v>2258.58</v>
      </c>
      <c r="L65" s="383">
        <v>2258.58</v>
      </c>
      <c r="M65" s="383">
        <v>0</v>
      </c>
      <c r="N65" s="384"/>
      <c r="O65" s="317">
        <v>13.09</v>
      </c>
      <c r="P65" s="317">
        <v>4.7300000000000004</v>
      </c>
      <c r="Q65" s="317">
        <v>51.99</v>
      </c>
      <c r="R65" s="318">
        <v>2891</v>
      </c>
      <c r="S65" s="317" t="s">
        <v>42</v>
      </c>
      <c r="T65" s="318">
        <f>((100-O65)/(100-P65))*R65</f>
        <v>2637.3130051432768</v>
      </c>
      <c r="U65" s="317">
        <f>O65-P65</f>
        <v>8.36</v>
      </c>
      <c r="V65" s="316"/>
      <c r="W65" s="317">
        <v>12.4</v>
      </c>
      <c r="X65" s="317">
        <v>3.1</v>
      </c>
      <c r="Y65" s="317">
        <v>54.2</v>
      </c>
      <c r="Z65" s="155">
        <v>2909</v>
      </c>
      <c r="AA65" s="155" t="s">
        <v>42</v>
      </c>
      <c r="AB65" s="318">
        <f>((100-W65)/(100-X65))*Z65</f>
        <v>2629.8080495356035</v>
      </c>
      <c r="AC65" s="317">
        <f>W65-X65</f>
        <v>9.3000000000000007</v>
      </c>
      <c r="AD65" s="320"/>
      <c r="AE65" s="53"/>
      <c r="AF65" s="54"/>
      <c r="AG65" s="53"/>
      <c r="AH65" s="77"/>
    </row>
    <row r="66" spans="1:34" ht="43.95" customHeight="1">
      <c r="A66" s="353"/>
      <c r="B66" s="370"/>
      <c r="C66" s="362"/>
      <c r="D66" s="375" t="s">
        <v>241</v>
      </c>
      <c r="E66" s="206" t="s">
        <v>47</v>
      </c>
      <c r="F66" s="358"/>
      <c r="G66" s="358"/>
      <c r="H66" s="358"/>
      <c r="I66" s="365"/>
      <c r="J66" s="381"/>
      <c r="K66" s="385">
        <f>SUM(K62:K65)</f>
        <v>9715.6</v>
      </c>
      <c r="L66" s="386">
        <f>SUM(L62:L65)</f>
        <v>9715.6</v>
      </c>
      <c r="M66" s="383"/>
      <c r="N66" s="384"/>
      <c r="O66" s="317"/>
      <c r="P66" s="317"/>
      <c r="Q66" s="317"/>
      <c r="R66" s="378">
        <f>SUMPRODUCT(R62:R65,L62:L65)/L66</f>
        <v>3030.0571441804927</v>
      </c>
      <c r="S66" s="379" t="s">
        <v>42</v>
      </c>
      <c r="T66" s="378">
        <f>SUMPRODUCT(T62:T65,L62:L65)/L66</f>
        <v>2663.8701888024921</v>
      </c>
      <c r="U66" s="317"/>
      <c r="V66" s="316"/>
      <c r="W66" s="317"/>
      <c r="X66" s="317"/>
      <c r="Y66" s="317"/>
      <c r="Z66" s="206">
        <f>SUMPRODUCT(Z62:Z65,K62:K65)/K66</f>
        <v>3503.7446374902215</v>
      </c>
      <c r="AA66" s="206" t="s">
        <v>33</v>
      </c>
      <c r="AB66" s="378">
        <f>SUMPRODUCT(AB62:AB65,K62:K65)/K66</f>
        <v>3184.1872669073232</v>
      </c>
      <c r="AC66" s="317"/>
      <c r="AD66" s="320"/>
      <c r="AE66" s="53"/>
      <c r="AF66" s="54"/>
      <c r="AG66" s="53"/>
      <c r="AH66" s="77"/>
    </row>
    <row r="67" spans="1:34" ht="43.95" customHeight="1">
      <c r="A67" s="353"/>
      <c r="B67" s="370"/>
      <c r="C67" s="362"/>
      <c r="D67" s="363"/>
      <c r="E67" s="364"/>
      <c r="F67" s="358"/>
      <c r="G67" s="358"/>
      <c r="H67" s="358"/>
      <c r="I67" s="365"/>
      <c r="J67" s="381"/>
      <c r="K67" s="382"/>
      <c r="L67" s="383"/>
      <c r="M67" s="383"/>
      <c r="N67" s="384"/>
      <c r="O67" s="317"/>
      <c r="P67" s="317"/>
      <c r="Q67" s="317"/>
      <c r="R67" s="318"/>
      <c r="S67" s="317"/>
      <c r="T67" s="318"/>
      <c r="U67" s="317"/>
      <c r="V67" s="316"/>
      <c r="W67" s="317"/>
      <c r="X67" s="317"/>
      <c r="Y67" s="317"/>
      <c r="Z67" s="155"/>
      <c r="AA67" s="155"/>
      <c r="AB67" s="318"/>
      <c r="AC67" s="317"/>
      <c r="AD67" s="320"/>
      <c r="AE67" s="53"/>
      <c r="AF67" s="54"/>
      <c r="AG67" s="53"/>
      <c r="AH67" s="77"/>
    </row>
    <row r="68" spans="1:34" ht="43.95" customHeight="1">
      <c r="A68" s="353"/>
      <c r="B68" s="370"/>
      <c r="C68" s="362"/>
      <c r="D68" s="363"/>
      <c r="E68" s="364"/>
      <c r="F68" s="358"/>
      <c r="G68" s="358"/>
      <c r="H68" s="358"/>
      <c r="I68" s="365"/>
      <c r="J68" s="381"/>
      <c r="K68" s="382"/>
      <c r="L68" s="383"/>
      <c r="M68" s="383"/>
      <c r="N68" s="384"/>
      <c r="O68" s="317"/>
      <c r="P68" s="317"/>
      <c r="Q68" s="317"/>
      <c r="R68" s="318"/>
      <c r="S68" s="317"/>
      <c r="T68" s="318"/>
      <c r="U68" s="317"/>
      <c r="V68" s="316"/>
      <c r="W68" s="317"/>
      <c r="X68" s="317"/>
      <c r="Y68" s="317"/>
      <c r="Z68" s="155"/>
      <c r="AA68" s="155"/>
      <c r="AB68" s="318"/>
      <c r="AC68" s="317"/>
      <c r="AD68" s="320"/>
      <c r="AE68" s="53"/>
      <c r="AF68" s="54"/>
      <c r="AG68" s="53"/>
      <c r="AH68" s="77"/>
    </row>
    <row r="69" spans="1:34" ht="43.95" customHeight="1">
      <c r="A69" s="353">
        <v>6</v>
      </c>
      <c r="B69" s="391" t="s">
        <v>242</v>
      </c>
      <c r="C69" s="356">
        <v>4</v>
      </c>
      <c r="D69" s="392" t="s">
        <v>243</v>
      </c>
      <c r="E69" s="356" t="s">
        <v>33</v>
      </c>
      <c r="F69" s="356">
        <v>56</v>
      </c>
      <c r="G69" s="356"/>
      <c r="H69" s="392">
        <v>162004427</v>
      </c>
      <c r="I69" s="392" t="s">
        <v>191</v>
      </c>
      <c r="J69" s="359">
        <v>3935.4</v>
      </c>
      <c r="K69" s="406">
        <v>2724.4</v>
      </c>
      <c r="L69" s="397">
        <v>2724.4</v>
      </c>
      <c r="M69" s="407">
        <v>3904.7</v>
      </c>
      <c r="N69" s="408"/>
      <c r="O69" s="317">
        <v>19.75</v>
      </c>
      <c r="P69" s="317">
        <v>3.56</v>
      </c>
      <c r="Q69" s="317">
        <v>50.13</v>
      </c>
      <c r="R69" s="318">
        <v>2997</v>
      </c>
      <c r="S69" s="317" t="s">
        <v>42</v>
      </c>
      <c r="T69" s="318">
        <f>((100-O69)/(100-P69))*R69</f>
        <v>2493.8744296972209</v>
      </c>
      <c r="U69" s="317">
        <f>O69-P69</f>
        <v>16.190000000000001</v>
      </c>
      <c r="V69" s="316"/>
      <c r="W69" s="317">
        <v>12.4</v>
      </c>
      <c r="X69" s="317">
        <v>4.0999999999999996</v>
      </c>
      <c r="Y69" s="317">
        <v>47.2</v>
      </c>
      <c r="Z69" s="155">
        <v>3424</v>
      </c>
      <c r="AA69" s="155" t="s">
        <v>33</v>
      </c>
      <c r="AB69" s="318">
        <f>((100-W69)/(100-X69))*Z69</f>
        <v>3127.6579770594367</v>
      </c>
      <c r="AC69" s="317">
        <f>W69-X69</f>
        <v>8.3000000000000007</v>
      </c>
      <c r="AD69" s="320"/>
      <c r="AE69" s="53"/>
      <c r="AF69" s="54"/>
      <c r="AG69" s="53"/>
      <c r="AH69" s="77"/>
    </row>
    <row r="70" spans="1:34" ht="26.25" customHeight="1">
      <c r="A70" s="353">
        <v>7</v>
      </c>
      <c r="B70" s="391" t="s">
        <v>242</v>
      </c>
      <c r="C70" s="356">
        <v>4</v>
      </c>
      <c r="D70" s="392" t="s">
        <v>243</v>
      </c>
      <c r="E70" s="356" t="s">
        <v>47</v>
      </c>
      <c r="F70" s="356"/>
      <c r="G70" s="356"/>
      <c r="H70" s="392">
        <v>162004427</v>
      </c>
      <c r="I70" s="392" t="s">
        <v>191</v>
      </c>
      <c r="J70" s="359">
        <v>0</v>
      </c>
      <c r="K70" s="406">
        <v>1211</v>
      </c>
      <c r="L70" s="397">
        <v>1180.2999999999997</v>
      </c>
      <c r="M70" s="407">
        <v>0</v>
      </c>
      <c r="N70" s="408"/>
      <c r="O70" s="317">
        <v>19.75</v>
      </c>
      <c r="P70" s="317">
        <v>3.56</v>
      </c>
      <c r="Q70" s="317">
        <v>50.13</v>
      </c>
      <c r="R70" s="318">
        <v>2997</v>
      </c>
      <c r="S70" s="317" t="s">
        <v>42</v>
      </c>
      <c r="T70" s="318">
        <f>((100-O70)/(100-P70))*R70</f>
        <v>2493.8744296972209</v>
      </c>
      <c r="U70" s="317">
        <f>O70-P70</f>
        <v>16.190000000000001</v>
      </c>
      <c r="V70" s="316"/>
      <c r="W70" s="317">
        <v>12.8</v>
      </c>
      <c r="X70" s="317">
        <v>3.8</v>
      </c>
      <c r="Y70" s="317">
        <v>43.8</v>
      </c>
      <c r="Z70" s="155">
        <v>3713</v>
      </c>
      <c r="AA70" s="155" t="s">
        <v>37</v>
      </c>
      <c r="AB70" s="318">
        <f>((100-W70)/(100-X70))*Z70</f>
        <v>3365.629937629938</v>
      </c>
      <c r="AC70" s="317">
        <f>W70-X70</f>
        <v>9</v>
      </c>
      <c r="AD70" s="320"/>
      <c r="AE70" s="53"/>
      <c r="AF70" s="54"/>
      <c r="AG70" s="53"/>
      <c r="AH70" s="77"/>
    </row>
    <row r="71" spans="1:34" ht="26.25" customHeight="1">
      <c r="A71" s="353"/>
      <c r="B71" s="391"/>
      <c r="C71" s="356"/>
      <c r="D71" s="396" t="s">
        <v>243</v>
      </c>
      <c r="E71" s="396" t="s">
        <v>47</v>
      </c>
      <c r="F71" s="356"/>
      <c r="G71" s="356"/>
      <c r="H71" s="392"/>
      <c r="I71" s="392"/>
      <c r="J71" s="359"/>
      <c r="K71" s="390">
        <f>SUM(K69:K70)</f>
        <v>3935.4</v>
      </c>
      <c r="L71" s="398">
        <f>SUM(L69:L70)</f>
        <v>3904.7</v>
      </c>
      <c r="M71" s="407"/>
      <c r="N71" s="408"/>
      <c r="O71" s="317"/>
      <c r="P71" s="317"/>
      <c r="Q71" s="317"/>
      <c r="R71" s="378">
        <f>SUMPRODUCT(R69:R70,L69:L70)/L71</f>
        <v>2996.9999999999995</v>
      </c>
      <c r="S71" s="379" t="s">
        <v>42</v>
      </c>
      <c r="T71" s="378">
        <v>2494</v>
      </c>
      <c r="U71" s="317"/>
      <c r="V71" s="316"/>
      <c r="W71" s="317"/>
      <c r="X71" s="317"/>
      <c r="Y71" s="317"/>
      <c r="Z71" s="206">
        <f>SUMPRODUCT(Z69:Z70,K69:K70)/K71</f>
        <v>3512.9309854144431</v>
      </c>
      <c r="AA71" s="206" t="s">
        <v>33</v>
      </c>
      <c r="AB71" s="378">
        <f>SUMPRODUCT(AB69:AB70,K69:K70)/K71</f>
        <v>3200.8866308813804</v>
      </c>
      <c r="AC71" s="317"/>
      <c r="AD71" s="320"/>
      <c r="AE71" s="53"/>
      <c r="AF71" s="54"/>
      <c r="AG71" s="53"/>
      <c r="AH71" s="77"/>
    </row>
    <row r="72" spans="1:34" ht="26.25" customHeight="1">
      <c r="A72" s="353"/>
      <c r="B72" s="391"/>
      <c r="C72" s="356"/>
      <c r="D72" s="392"/>
      <c r="E72" s="356"/>
      <c r="F72" s="356"/>
      <c r="G72" s="356"/>
      <c r="H72" s="392"/>
      <c r="I72" s="392"/>
      <c r="J72" s="359"/>
      <c r="K72" s="406"/>
      <c r="L72" s="397"/>
      <c r="M72" s="407"/>
      <c r="N72" s="408"/>
      <c r="O72" s="317"/>
      <c r="P72" s="317"/>
      <c r="Q72" s="317"/>
      <c r="R72" s="318"/>
      <c r="S72" s="317"/>
      <c r="T72" s="318"/>
      <c r="U72" s="317"/>
      <c r="V72" s="316"/>
      <c r="W72" s="317"/>
      <c r="X72" s="317"/>
      <c r="Y72" s="317"/>
      <c r="Z72" s="155"/>
      <c r="AA72" s="155"/>
      <c r="AB72" s="318"/>
      <c r="AC72" s="317"/>
      <c r="AD72" s="320"/>
      <c r="AE72" s="53"/>
      <c r="AF72" s="54"/>
      <c r="AG72" s="53"/>
      <c r="AH72" s="77"/>
    </row>
    <row r="73" spans="1:34" ht="26.25" customHeight="1">
      <c r="A73" s="353"/>
      <c r="B73" s="391"/>
      <c r="C73" s="356"/>
      <c r="D73" s="392"/>
      <c r="E73" s="356"/>
      <c r="F73" s="356"/>
      <c r="G73" s="356"/>
      <c r="H73" s="392"/>
      <c r="I73" s="392"/>
      <c r="J73" s="359"/>
      <c r="K73" s="406"/>
      <c r="L73" s="397"/>
      <c r="M73" s="407"/>
      <c r="N73" s="408"/>
      <c r="O73" s="317"/>
      <c r="P73" s="317"/>
      <c r="Q73" s="317"/>
      <c r="R73" s="318"/>
      <c r="S73" s="317"/>
      <c r="T73" s="318"/>
      <c r="U73" s="317"/>
      <c r="V73" s="316"/>
      <c r="W73" s="317"/>
      <c r="X73" s="317"/>
      <c r="Y73" s="317"/>
      <c r="Z73" s="155"/>
      <c r="AA73" s="155"/>
      <c r="AB73" s="318"/>
      <c r="AC73" s="317"/>
      <c r="AD73" s="320"/>
      <c r="AE73" s="53"/>
      <c r="AF73" s="54"/>
      <c r="AG73" s="53"/>
      <c r="AH73" s="77"/>
    </row>
    <row r="74" spans="1:34" ht="26.25" customHeight="1">
      <c r="A74" s="353">
        <v>41</v>
      </c>
      <c r="B74" s="361" t="s">
        <v>210</v>
      </c>
      <c r="C74" s="362">
        <v>32</v>
      </c>
      <c r="D74" s="363" t="s">
        <v>244</v>
      </c>
      <c r="E74" s="364" t="s">
        <v>34</v>
      </c>
      <c r="F74" s="358">
        <v>59</v>
      </c>
      <c r="G74" s="358" t="s">
        <v>213</v>
      </c>
      <c r="H74" s="358">
        <v>161004701</v>
      </c>
      <c r="I74" s="365" t="s">
        <v>211</v>
      </c>
      <c r="J74" s="366">
        <v>4118.8999999999996</v>
      </c>
      <c r="K74" s="367">
        <v>4118.8999999999996</v>
      </c>
      <c r="L74" s="368">
        <v>4086</v>
      </c>
      <c r="M74" s="368">
        <v>4086</v>
      </c>
      <c r="N74" s="369"/>
      <c r="O74" s="317">
        <v>17.66</v>
      </c>
      <c r="P74" s="317">
        <v>6.54</v>
      </c>
      <c r="Q74" s="317">
        <v>42.92</v>
      </c>
      <c r="R74" s="318">
        <v>3624</v>
      </c>
      <c r="S74" s="317" t="s">
        <v>33</v>
      </c>
      <c r="T74" s="318">
        <f t="shared" ref="T74:T100" si="0">((100-O74)/(100-P74))*R74</f>
        <v>3192.811470147657</v>
      </c>
      <c r="U74" s="317">
        <f t="shared" ref="U74:U100" si="1">O74-P74</f>
        <v>11.120000000000001</v>
      </c>
      <c r="V74" s="316"/>
      <c r="W74" s="317"/>
      <c r="X74" s="317"/>
      <c r="Y74" s="317"/>
      <c r="Z74" s="155">
        <v>4150</v>
      </c>
      <c r="AA74" s="155" t="s">
        <v>34</v>
      </c>
      <c r="AB74" s="318">
        <v>3850</v>
      </c>
      <c r="AC74" s="317"/>
      <c r="AD74" s="320"/>
      <c r="AE74" s="53"/>
      <c r="AF74" s="54">
        <f>Z74-R74</f>
        <v>526</v>
      </c>
      <c r="AG74" s="53"/>
      <c r="AH74" s="77"/>
    </row>
    <row r="75" spans="1:34" ht="26.25" customHeight="1">
      <c r="A75" s="353">
        <v>1</v>
      </c>
      <c r="B75" s="392" t="s">
        <v>191</v>
      </c>
      <c r="C75" s="356" t="s">
        <v>245</v>
      </c>
      <c r="D75" s="392" t="s">
        <v>72</v>
      </c>
      <c r="E75" s="356" t="s">
        <v>34</v>
      </c>
      <c r="F75" s="409">
        <v>59</v>
      </c>
      <c r="G75" s="409"/>
      <c r="H75" s="392">
        <v>161004684</v>
      </c>
      <c r="I75" s="392" t="s">
        <v>170</v>
      </c>
      <c r="J75" s="359">
        <v>3893.41</v>
      </c>
      <c r="K75" s="359">
        <v>3893.41</v>
      </c>
      <c r="L75" s="397">
        <v>3862.65</v>
      </c>
      <c r="M75" s="359">
        <v>3862.65</v>
      </c>
      <c r="N75" s="360"/>
      <c r="O75" s="317">
        <v>21.63</v>
      </c>
      <c r="P75" s="317">
        <v>6.98</v>
      </c>
      <c r="Q75" s="317">
        <v>46.88</v>
      </c>
      <c r="R75" s="318">
        <v>3292</v>
      </c>
      <c r="S75" s="317" t="s">
        <v>47</v>
      </c>
      <c r="T75" s="318">
        <f t="shared" si="0"/>
        <v>2773.5330036551281</v>
      </c>
      <c r="U75" s="317">
        <f t="shared" si="1"/>
        <v>14.649999999999999</v>
      </c>
      <c r="V75" s="316"/>
      <c r="W75" s="317">
        <v>15.92</v>
      </c>
      <c r="X75" s="317">
        <v>8.2799999999999994</v>
      </c>
      <c r="Y75" s="317">
        <v>33.729999999999997</v>
      </c>
      <c r="Z75" s="155">
        <v>4302</v>
      </c>
      <c r="AA75" s="155" t="s">
        <v>31</v>
      </c>
      <c r="AB75" s="318">
        <f t="shared" ref="AB75:AB89" si="2">((100-W75)/(100-X75))*Z75</f>
        <v>3943.6563453990407</v>
      </c>
      <c r="AC75" s="317">
        <f t="shared" ref="AC75:AC89" si="3">W75-X75</f>
        <v>7.6400000000000006</v>
      </c>
      <c r="AD75" s="320"/>
      <c r="AE75" s="53"/>
      <c r="AF75" s="54"/>
      <c r="AG75" s="53"/>
      <c r="AH75" s="77"/>
    </row>
    <row r="76" spans="1:34" ht="26.25" customHeight="1">
      <c r="A76" s="353">
        <v>2</v>
      </c>
      <c r="B76" s="391" t="s">
        <v>225</v>
      </c>
      <c r="C76" s="356">
        <v>1</v>
      </c>
      <c r="D76" s="392" t="s">
        <v>72</v>
      </c>
      <c r="E76" s="356" t="s">
        <v>34</v>
      </c>
      <c r="F76" s="356">
        <v>54</v>
      </c>
      <c r="G76" s="356"/>
      <c r="H76" s="392">
        <v>161004685</v>
      </c>
      <c r="I76" s="392" t="s">
        <v>191</v>
      </c>
      <c r="J76" s="359">
        <v>3659.87</v>
      </c>
      <c r="K76" s="359">
        <v>3659.87</v>
      </c>
      <c r="L76" s="397">
        <v>3630.99</v>
      </c>
      <c r="M76" s="359">
        <v>3630.99</v>
      </c>
      <c r="N76" s="360"/>
      <c r="O76" s="317">
        <v>17.510000000000002</v>
      </c>
      <c r="P76" s="317">
        <v>6.89</v>
      </c>
      <c r="Q76" s="317">
        <v>41.93</v>
      </c>
      <c r="R76" s="318">
        <v>3647</v>
      </c>
      <c r="S76" s="317" t="s">
        <v>33</v>
      </c>
      <c r="T76" s="318">
        <f t="shared" si="0"/>
        <v>3231.0281387606055</v>
      </c>
      <c r="U76" s="317">
        <f t="shared" si="1"/>
        <v>10.620000000000001</v>
      </c>
      <c r="V76" s="316"/>
      <c r="W76" s="317">
        <v>13.3</v>
      </c>
      <c r="X76" s="317">
        <v>7.38</v>
      </c>
      <c r="Y76" s="317">
        <v>40.39</v>
      </c>
      <c r="Z76" s="155">
        <v>3793</v>
      </c>
      <c r="AA76" s="155" t="s">
        <v>37</v>
      </c>
      <c r="AB76" s="318">
        <f t="shared" si="2"/>
        <v>3550.5625134960051</v>
      </c>
      <c r="AC76" s="317">
        <f t="shared" si="3"/>
        <v>5.9200000000000008</v>
      </c>
      <c r="AD76" s="320"/>
      <c r="AE76" s="53"/>
      <c r="AF76" s="54"/>
      <c r="AG76" s="53"/>
      <c r="AH76" s="77"/>
    </row>
    <row r="77" spans="1:34" ht="26.25" customHeight="1">
      <c r="A77" s="353">
        <v>8</v>
      </c>
      <c r="B77" s="391" t="s">
        <v>242</v>
      </c>
      <c r="C77" s="356">
        <v>5</v>
      </c>
      <c r="D77" s="392" t="s">
        <v>72</v>
      </c>
      <c r="E77" s="356" t="s">
        <v>34</v>
      </c>
      <c r="F77" s="356">
        <v>57</v>
      </c>
      <c r="G77" s="356"/>
      <c r="H77" s="392">
        <v>161004687</v>
      </c>
      <c r="I77" s="393" t="s">
        <v>225</v>
      </c>
      <c r="J77" s="359">
        <v>3856.49</v>
      </c>
      <c r="K77" s="410">
        <v>3856.49</v>
      </c>
      <c r="L77" s="359">
        <v>3826.03</v>
      </c>
      <c r="M77" s="407">
        <v>3826.03</v>
      </c>
      <c r="N77" s="408"/>
      <c r="O77" s="317">
        <v>18.45</v>
      </c>
      <c r="P77" s="317">
        <v>7.55</v>
      </c>
      <c r="Q77" s="317">
        <v>40.49</v>
      </c>
      <c r="R77" s="318">
        <v>3719</v>
      </c>
      <c r="S77" s="317" t="s">
        <v>37</v>
      </c>
      <c r="T77" s="318">
        <f t="shared" si="0"/>
        <v>3280.5240670632775</v>
      </c>
      <c r="U77" s="317">
        <f t="shared" si="1"/>
        <v>10.899999999999999</v>
      </c>
      <c r="V77" s="316"/>
      <c r="W77" s="317">
        <v>14.38</v>
      </c>
      <c r="X77" s="317">
        <v>7.36</v>
      </c>
      <c r="Y77" s="317">
        <v>39.25</v>
      </c>
      <c r="Z77" s="155">
        <v>3886</v>
      </c>
      <c r="AA77" s="155" t="s">
        <v>37</v>
      </c>
      <c r="AB77" s="318">
        <f t="shared" si="2"/>
        <v>3591.5297927461143</v>
      </c>
      <c r="AC77" s="317">
        <f t="shared" si="3"/>
        <v>7.0200000000000005</v>
      </c>
      <c r="AD77" s="320"/>
      <c r="AE77" s="53"/>
      <c r="AF77" s="54"/>
      <c r="AG77" s="53"/>
      <c r="AH77" s="77"/>
    </row>
    <row r="78" spans="1:34" ht="26.25" customHeight="1">
      <c r="A78" s="353">
        <v>10</v>
      </c>
      <c r="B78" s="391" t="s">
        <v>246</v>
      </c>
      <c r="C78" s="356">
        <v>7</v>
      </c>
      <c r="D78" s="392" t="s">
        <v>72</v>
      </c>
      <c r="E78" s="356" t="s">
        <v>34</v>
      </c>
      <c r="F78" s="356">
        <v>58</v>
      </c>
      <c r="G78" s="356"/>
      <c r="H78" s="392">
        <v>151000117</v>
      </c>
      <c r="I78" s="393" t="s">
        <v>246</v>
      </c>
      <c r="J78" s="359">
        <v>3974.94</v>
      </c>
      <c r="K78" s="359">
        <v>3974.94</v>
      </c>
      <c r="L78" s="359">
        <v>3943.5</v>
      </c>
      <c r="M78" s="359">
        <v>3943.5</v>
      </c>
      <c r="N78" s="360"/>
      <c r="O78" s="317">
        <v>18</v>
      </c>
      <c r="P78" s="317">
        <v>6.6</v>
      </c>
      <c r="Q78" s="317">
        <v>47.2</v>
      </c>
      <c r="R78" s="318">
        <v>3283</v>
      </c>
      <c r="S78" s="317" t="s">
        <v>47</v>
      </c>
      <c r="T78" s="318">
        <f t="shared" si="0"/>
        <v>2882.291220556745</v>
      </c>
      <c r="U78" s="317">
        <f t="shared" si="1"/>
        <v>11.4</v>
      </c>
      <c r="V78" s="316"/>
      <c r="W78" s="317">
        <v>14.36</v>
      </c>
      <c r="X78" s="317">
        <v>7.87</v>
      </c>
      <c r="Y78" s="317">
        <v>37.200000000000003</v>
      </c>
      <c r="Z78" s="155">
        <v>3978</v>
      </c>
      <c r="AA78" s="155" t="s">
        <v>37</v>
      </c>
      <c r="AB78" s="318">
        <f t="shared" si="2"/>
        <v>3697.7740149788342</v>
      </c>
      <c r="AC78" s="317">
        <f t="shared" si="3"/>
        <v>6.4899999999999993</v>
      </c>
      <c r="AD78" s="320"/>
      <c r="AE78" s="53"/>
      <c r="AF78" s="54"/>
      <c r="AG78" s="53"/>
      <c r="AH78" s="77"/>
    </row>
    <row r="79" spans="1:34" ht="26.25" customHeight="1">
      <c r="A79" s="353">
        <v>15</v>
      </c>
      <c r="B79" s="391" t="s">
        <v>222</v>
      </c>
      <c r="C79" s="356">
        <v>11</v>
      </c>
      <c r="D79" s="392" t="s">
        <v>72</v>
      </c>
      <c r="E79" s="356" t="s">
        <v>34</v>
      </c>
      <c r="F79" s="356">
        <v>57</v>
      </c>
      <c r="G79" s="356" t="s">
        <v>213</v>
      </c>
      <c r="H79" s="392">
        <v>161004690</v>
      </c>
      <c r="I79" s="393" t="s">
        <v>222</v>
      </c>
      <c r="J79" s="366">
        <v>3991.87</v>
      </c>
      <c r="K79" s="401">
        <v>3991.87</v>
      </c>
      <c r="L79" s="368">
        <v>3960.37</v>
      </c>
      <c r="M79" s="368">
        <v>3960.37</v>
      </c>
      <c r="N79" s="369"/>
      <c r="O79" s="317">
        <v>17.32</v>
      </c>
      <c r="P79" s="317">
        <v>7</v>
      </c>
      <c r="Q79" s="317">
        <v>43.65</v>
      </c>
      <c r="R79" s="318">
        <v>3510</v>
      </c>
      <c r="S79" s="317" t="s">
        <v>33</v>
      </c>
      <c r="T79" s="318">
        <f t="shared" si="0"/>
        <v>3120.5032258064521</v>
      </c>
      <c r="U79" s="317">
        <f t="shared" si="1"/>
        <v>10.32</v>
      </c>
      <c r="V79" s="316"/>
      <c r="W79" s="317">
        <v>14.43</v>
      </c>
      <c r="X79" s="317">
        <v>7.83</v>
      </c>
      <c r="Y79" s="317">
        <v>40.14</v>
      </c>
      <c r="Z79" s="318">
        <v>3739</v>
      </c>
      <c r="AA79" s="317" t="s">
        <v>37</v>
      </c>
      <c r="AB79" s="318">
        <f t="shared" si="2"/>
        <v>3471.2621243354665</v>
      </c>
      <c r="AC79" s="317">
        <f t="shared" si="3"/>
        <v>6.6</v>
      </c>
      <c r="AD79" s="320"/>
      <c r="AE79" s="53"/>
      <c r="AF79" s="54"/>
      <c r="AG79" s="53"/>
      <c r="AH79" s="77"/>
    </row>
    <row r="80" spans="1:34" ht="26.25" customHeight="1">
      <c r="A80" s="353">
        <v>16</v>
      </c>
      <c r="B80" s="402" t="s">
        <v>229</v>
      </c>
      <c r="C80" s="355">
        <v>12</v>
      </c>
      <c r="D80" s="392" t="s">
        <v>72</v>
      </c>
      <c r="E80" s="356" t="s">
        <v>34</v>
      </c>
      <c r="F80" s="356">
        <v>58</v>
      </c>
      <c r="G80" s="356"/>
      <c r="H80" s="355">
        <v>151000119</v>
      </c>
      <c r="I80" s="354" t="s">
        <v>247</v>
      </c>
      <c r="J80" s="366">
        <f>4033.2-70.07</f>
        <v>3963.1299999999997</v>
      </c>
      <c r="K80" s="411">
        <v>3963.13</v>
      </c>
      <c r="L80" s="368">
        <v>3932.75</v>
      </c>
      <c r="M80" s="368">
        <v>3932.75</v>
      </c>
      <c r="N80" s="369"/>
      <c r="O80" s="317">
        <v>17.059999999999999</v>
      </c>
      <c r="P80" s="317">
        <v>7.04</v>
      </c>
      <c r="Q80" s="317">
        <v>42.1</v>
      </c>
      <c r="R80" s="318">
        <v>3647</v>
      </c>
      <c r="S80" s="317" t="s">
        <v>33</v>
      </c>
      <c r="T80" s="318">
        <f t="shared" si="0"/>
        <v>3253.8960843373497</v>
      </c>
      <c r="U80" s="317">
        <f t="shared" si="1"/>
        <v>10.02</v>
      </c>
      <c r="V80" s="316"/>
      <c r="W80" s="317">
        <v>13</v>
      </c>
      <c r="X80" s="317">
        <v>8.2899999999999991</v>
      </c>
      <c r="Y80" s="317">
        <v>34.299999999999997</v>
      </c>
      <c r="Z80" s="318">
        <v>4171</v>
      </c>
      <c r="AA80" s="317" t="s">
        <v>34</v>
      </c>
      <c r="AB80" s="318">
        <f t="shared" si="2"/>
        <v>3956.7877003598296</v>
      </c>
      <c r="AC80" s="317">
        <f t="shared" si="3"/>
        <v>4.7100000000000009</v>
      </c>
      <c r="AD80" s="320"/>
      <c r="AE80" s="53"/>
      <c r="AF80" s="54"/>
      <c r="AG80" s="53"/>
      <c r="AH80" s="77"/>
    </row>
    <row r="81" spans="1:34" ht="26.25" customHeight="1">
      <c r="A81" s="353">
        <v>17</v>
      </c>
      <c r="B81" s="402" t="s">
        <v>229</v>
      </c>
      <c r="C81" s="355">
        <v>13</v>
      </c>
      <c r="D81" s="356" t="s">
        <v>72</v>
      </c>
      <c r="E81" s="357" t="s">
        <v>34</v>
      </c>
      <c r="F81" s="356">
        <v>57</v>
      </c>
      <c r="G81" s="356"/>
      <c r="H81" s="355">
        <v>151000120</v>
      </c>
      <c r="I81" s="354" t="s">
        <v>247</v>
      </c>
      <c r="J81" s="366">
        <v>3970.27</v>
      </c>
      <c r="K81" s="407">
        <v>3970.27</v>
      </c>
      <c r="L81" s="368">
        <v>3938.94</v>
      </c>
      <c r="M81" s="368">
        <v>3938.94</v>
      </c>
      <c r="N81" s="369"/>
      <c r="O81" s="317">
        <v>17.22</v>
      </c>
      <c r="P81" s="317">
        <v>7.24</v>
      </c>
      <c r="Q81" s="317">
        <v>42.25</v>
      </c>
      <c r="R81" s="318">
        <v>3600</v>
      </c>
      <c r="S81" s="317" t="s">
        <v>33</v>
      </c>
      <c r="T81" s="318">
        <f t="shared" si="0"/>
        <v>3212.6778783958603</v>
      </c>
      <c r="U81" s="317">
        <f t="shared" si="1"/>
        <v>9.9799999999999986</v>
      </c>
      <c r="V81" s="316"/>
      <c r="W81" s="317">
        <v>16.96</v>
      </c>
      <c r="X81" s="317">
        <v>8.91</v>
      </c>
      <c r="Y81" s="317">
        <v>26.61</v>
      </c>
      <c r="Z81" s="318">
        <v>4800</v>
      </c>
      <c r="AA81" s="317" t="s">
        <v>68</v>
      </c>
      <c r="AB81" s="318">
        <f t="shared" si="2"/>
        <v>4375.8041497420127</v>
      </c>
      <c r="AC81" s="317">
        <f t="shared" si="3"/>
        <v>8.0500000000000007</v>
      </c>
      <c r="AD81" s="320"/>
      <c r="AE81" s="53"/>
      <c r="AF81" s="54"/>
      <c r="AG81" s="53"/>
      <c r="AH81" s="77"/>
    </row>
    <row r="82" spans="1:34" ht="26.25" customHeight="1">
      <c r="A82" s="353">
        <v>19</v>
      </c>
      <c r="B82" s="354" t="s">
        <v>229</v>
      </c>
      <c r="C82" s="355">
        <v>15</v>
      </c>
      <c r="D82" s="356" t="s">
        <v>72</v>
      </c>
      <c r="E82" s="357" t="s">
        <v>34</v>
      </c>
      <c r="F82" s="356">
        <v>59</v>
      </c>
      <c r="G82" s="356" t="s">
        <v>213</v>
      </c>
      <c r="H82" s="355">
        <v>151000121</v>
      </c>
      <c r="I82" s="354" t="s">
        <v>229</v>
      </c>
      <c r="J82" s="359">
        <v>4027.17</v>
      </c>
      <c r="K82" s="359">
        <v>4027.17</v>
      </c>
      <c r="L82" s="368">
        <v>3995.36</v>
      </c>
      <c r="M82" s="359">
        <v>3995.36</v>
      </c>
      <c r="N82" s="360"/>
      <c r="O82" s="317">
        <v>17.149999999999999</v>
      </c>
      <c r="P82" s="317">
        <v>7.16</v>
      </c>
      <c r="Q82" s="317">
        <v>41.6</v>
      </c>
      <c r="R82" s="318">
        <v>3648</v>
      </c>
      <c r="S82" s="317" t="s">
        <v>33</v>
      </c>
      <c r="T82" s="318">
        <f t="shared" si="0"/>
        <v>3255.4588539422662</v>
      </c>
      <c r="U82" s="317">
        <f t="shared" si="1"/>
        <v>9.9899999999999984</v>
      </c>
      <c r="V82" s="316"/>
      <c r="W82" s="317">
        <v>13.52</v>
      </c>
      <c r="X82" s="317">
        <v>7.83</v>
      </c>
      <c r="Y82" s="317">
        <v>35.94</v>
      </c>
      <c r="Z82" s="155">
        <v>4075</v>
      </c>
      <c r="AA82" s="155" t="s">
        <v>34</v>
      </c>
      <c r="AB82" s="318">
        <f t="shared" si="2"/>
        <v>3823.4349571444072</v>
      </c>
      <c r="AC82" s="317">
        <f t="shared" si="3"/>
        <v>5.6899999999999995</v>
      </c>
      <c r="AD82" s="320"/>
      <c r="AE82" s="53"/>
      <c r="AF82" s="54"/>
      <c r="AG82" s="53"/>
      <c r="AH82" s="77"/>
    </row>
    <row r="83" spans="1:34" ht="26.25" customHeight="1">
      <c r="A83" s="353">
        <v>22</v>
      </c>
      <c r="B83" s="354" t="s">
        <v>248</v>
      </c>
      <c r="C83" s="355">
        <v>17</v>
      </c>
      <c r="D83" s="356" t="s">
        <v>72</v>
      </c>
      <c r="E83" s="357" t="s">
        <v>34</v>
      </c>
      <c r="F83" s="358">
        <v>58</v>
      </c>
      <c r="G83" s="358" t="s">
        <v>213</v>
      </c>
      <c r="H83" s="355">
        <v>151000122</v>
      </c>
      <c r="I83" s="354" t="s">
        <v>227</v>
      </c>
      <c r="J83" s="359">
        <v>3700.77</v>
      </c>
      <c r="K83" s="407">
        <v>3700.77</v>
      </c>
      <c r="L83" s="359">
        <v>3672</v>
      </c>
      <c r="M83" s="359">
        <v>3672</v>
      </c>
      <c r="N83" s="360"/>
      <c r="O83" s="317">
        <v>17.47</v>
      </c>
      <c r="P83" s="317">
        <v>7.37</v>
      </c>
      <c r="Q83" s="317">
        <v>39.57</v>
      </c>
      <c r="R83" s="318">
        <v>3824</v>
      </c>
      <c r="S83" s="317" t="s">
        <v>37</v>
      </c>
      <c r="T83" s="318">
        <f t="shared" si="0"/>
        <v>3407.0465292022027</v>
      </c>
      <c r="U83" s="317">
        <f t="shared" si="1"/>
        <v>10.099999999999998</v>
      </c>
      <c r="V83" s="316"/>
      <c r="W83" s="317">
        <v>13.75</v>
      </c>
      <c r="X83" s="317">
        <v>8.83</v>
      </c>
      <c r="Y83" s="317">
        <v>28.16</v>
      </c>
      <c r="Z83" s="155">
        <v>4703</v>
      </c>
      <c r="AA83" s="155" t="s">
        <v>68</v>
      </c>
      <c r="AB83" s="318">
        <f t="shared" si="2"/>
        <v>4449.2020401447844</v>
      </c>
      <c r="AC83" s="317">
        <f t="shared" si="3"/>
        <v>4.92</v>
      </c>
      <c r="AD83" s="320"/>
      <c r="AE83" s="53"/>
      <c r="AF83" s="54"/>
      <c r="AG83" s="53"/>
      <c r="AH83" s="77"/>
    </row>
    <row r="84" spans="1:34" ht="26.25" customHeight="1">
      <c r="A84" s="353">
        <v>23</v>
      </c>
      <c r="B84" s="354" t="s">
        <v>248</v>
      </c>
      <c r="C84" s="355">
        <v>18</v>
      </c>
      <c r="D84" s="356" t="s">
        <v>72</v>
      </c>
      <c r="E84" s="357" t="s">
        <v>34</v>
      </c>
      <c r="F84" s="387">
        <v>58</v>
      </c>
      <c r="G84" s="387"/>
      <c r="H84" s="355">
        <v>161004692</v>
      </c>
      <c r="I84" s="354" t="s">
        <v>248</v>
      </c>
      <c r="J84" s="366">
        <v>3912.14</v>
      </c>
      <c r="K84" s="407">
        <v>3912.14</v>
      </c>
      <c r="L84" s="359">
        <v>3881.5</v>
      </c>
      <c r="M84" s="359">
        <v>3881.5</v>
      </c>
      <c r="N84" s="360"/>
      <c r="O84" s="317">
        <v>19.03</v>
      </c>
      <c r="P84" s="317">
        <v>7.4</v>
      </c>
      <c r="Q84" s="317">
        <v>38.42</v>
      </c>
      <c r="R84" s="318">
        <v>3923</v>
      </c>
      <c r="S84" s="317" t="s">
        <v>37</v>
      </c>
      <c r="T84" s="318">
        <f t="shared" si="0"/>
        <v>3430.2949244060478</v>
      </c>
      <c r="U84" s="317">
        <f t="shared" si="1"/>
        <v>11.63</v>
      </c>
      <c r="V84" s="316"/>
      <c r="W84" s="317">
        <v>12.73</v>
      </c>
      <c r="X84" s="317">
        <v>8.1</v>
      </c>
      <c r="Y84" s="317">
        <v>31.38</v>
      </c>
      <c r="Z84" s="155">
        <v>4478</v>
      </c>
      <c r="AA84" s="155" t="s">
        <v>31</v>
      </c>
      <c r="AB84" s="318">
        <f t="shared" si="2"/>
        <v>4252.3945593035905</v>
      </c>
      <c r="AC84" s="317">
        <f t="shared" si="3"/>
        <v>4.6300000000000008</v>
      </c>
      <c r="AD84" s="320"/>
      <c r="AE84" s="53"/>
      <c r="AF84" s="54"/>
      <c r="AG84" s="53"/>
      <c r="AH84" s="77"/>
    </row>
    <row r="85" spans="1:34" ht="26.25" customHeight="1">
      <c r="A85" s="353">
        <v>28</v>
      </c>
      <c r="B85" s="354" t="s">
        <v>220</v>
      </c>
      <c r="C85" s="355">
        <v>20</v>
      </c>
      <c r="D85" s="356" t="s">
        <v>72</v>
      </c>
      <c r="E85" s="357" t="s">
        <v>34</v>
      </c>
      <c r="F85" s="387">
        <v>59</v>
      </c>
      <c r="G85" s="387" t="s">
        <v>213</v>
      </c>
      <c r="H85" s="355">
        <v>161004694</v>
      </c>
      <c r="I85" s="354" t="s">
        <v>220</v>
      </c>
      <c r="J85" s="366">
        <v>4071.51</v>
      </c>
      <c r="K85" s="407">
        <v>4071.51</v>
      </c>
      <c r="L85" s="359">
        <v>4040</v>
      </c>
      <c r="M85" s="359">
        <v>4040</v>
      </c>
      <c r="N85" s="360"/>
      <c r="O85" s="317">
        <v>16.71</v>
      </c>
      <c r="P85" s="317">
        <v>7.42</v>
      </c>
      <c r="Q85" s="317">
        <v>39.659999999999997</v>
      </c>
      <c r="R85" s="318">
        <v>3865</v>
      </c>
      <c r="S85" s="317" t="s">
        <v>37</v>
      </c>
      <c r="T85" s="318">
        <f t="shared" si="0"/>
        <v>3477.1640743141061</v>
      </c>
      <c r="U85" s="317">
        <f t="shared" si="1"/>
        <v>9.2900000000000009</v>
      </c>
      <c r="V85" s="316"/>
      <c r="W85" s="317">
        <v>12.89</v>
      </c>
      <c r="X85" s="317">
        <v>7.89</v>
      </c>
      <c r="Y85" s="317">
        <v>31.81</v>
      </c>
      <c r="Z85" s="155">
        <v>4506</v>
      </c>
      <c r="AA85" s="155" t="s">
        <v>31</v>
      </c>
      <c r="AB85" s="318">
        <f t="shared" si="2"/>
        <v>4261.4011507979585</v>
      </c>
      <c r="AC85" s="317">
        <f t="shared" si="3"/>
        <v>5.0000000000000009</v>
      </c>
      <c r="AD85" s="320"/>
      <c r="AE85" s="53"/>
      <c r="AF85" s="54"/>
      <c r="AG85" s="53"/>
      <c r="AH85" s="77"/>
    </row>
    <row r="86" spans="1:34" ht="26.25" customHeight="1">
      <c r="A86" s="353">
        <v>31</v>
      </c>
      <c r="B86" s="354" t="s">
        <v>249</v>
      </c>
      <c r="C86" s="355">
        <v>23</v>
      </c>
      <c r="D86" s="356" t="s">
        <v>72</v>
      </c>
      <c r="E86" s="357" t="s">
        <v>34</v>
      </c>
      <c r="F86" s="387">
        <v>55</v>
      </c>
      <c r="G86" s="387"/>
      <c r="H86" s="355">
        <v>161004695</v>
      </c>
      <c r="I86" s="354" t="s">
        <v>249</v>
      </c>
      <c r="J86" s="359">
        <v>3874.97</v>
      </c>
      <c r="K86" s="407">
        <v>3874.97</v>
      </c>
      <c r="L86" s="359">
        <v>3844.75</v>
      </c>
      <c r="M86" s="359">
        <v>3844.75</v>
      </c>
      <c r="N86" s="360"/>
      <c r="O86" s="317">
        <v>18.7</v>
      </c>
      <c r="P86" s="317">
        <v>7.37</v>
      </c>
      <c r="Q86" s="317">
        <v>43.56</v>
      </c>
      <c r="R86" s="318">
        <v>3517</v>
      </c>
      <c r="S86" s="317" t="s">
        <v>33</v>
      </c>
      <c r="T86" s="318">
        <f t="shared" si="0"/>
        <v>3086.8196048796285</v>
      </c>
      <c r="U86" s="317">
        <f t="shared" si="1"/>
        <v>11.329999999999998</v>
      </c>
      <c r="V86" s="316"/>
      <c r="W86" s="317">
        <v>15.7</v>
      </c>
      <c r="X86" s="317">
        <v>7.73</v>
      </c>
      <c r="Y86" s="317">
        <v>34.32</v>
      </c>
      <c r="Z86" s="155">
        <v>4306</v>
      </c>
      <c r="AA86" s="155" t="s">
        <v>31</v>
      </c>
      <c r="AB86" s="318">
        <f t="shared" si="2"/>
        <v>3934.0609082041838</v>
      </c>
      <c r="AC86" s="317">
        <f t="shared" si="3"/>
        <v>7.9699999999999989</v>
      </c>
      <c r="AD86" s="320"/>
      <c r="AE86" s="53"/>
      <c r="AF86" s="54"/>
      <c r="AG86" s="53"/>
      <c r="AH86" s="77"/>
    </row>
    <row r="87" spans="1:34" ht="26.25" customHeight="1">
      <c r="A87" s="353">
        <v>32</v>
      </c>
      <c r="B87" s="354" t="s">
        <v>207</v>
      </c>
      <c r="C87" s="355">
        <v>24</v>
      </c>
      <c r="D87" s="356" t="s">
        <v>72</v>
      </c>
      <c r="E87" s="357" t="s">
        <v>34</v>
      </c>
      <c r="F87" s="358">
        <v>56</v>
      </c>
      <c r="G87" s="358"/>
      <c r="H87" s="355">
        <v>161004696</v>
      </c>
      <c r="I87" s="354" t="s">
        <v>207</v>
      </c>
      <c r="J87" s="359">
        <v>3843.72</v>
      </c>
      <c r="K87" s="407">
        <v>3843.72</v>
      </c>
      <c r="L87" s="359">
        <v>3813.34</v>
      </c>
      <c r="M87" s="359">
        <v>3813.34</v>
      </c>
      <c r="N87" s="360"/>
      <c r="O87" s="317">
        <v>18.350000000000001</v>
      </c>
      <c r="P87" s="317">
        <v>7.54</v>
      </c>
      <c r="Q87" s="317">
        <v>43.75</v>
      </c>
      <c r="R87" s="318">
        <v>3492</v>
      </c>
      <c r="S87" s="317" t="s">
        <v>33</v>
      </c>
      <c r="T87" s="318">
        <f t="shared" si="0"/>
        <v>3083.7313432835826</v>
      </c>
      <c r="U87" s="317">
        <f t="shared" si="1"/>
        <v>10.810000000000002</v>
      </c>
      <c r="V87" s="316"/>
      <c r="W87" s="317">
        <v>14.24</v>
      </c>
      <c r="X87" s="317">
        <v>7.86</v>
      </c>
      <c r="Y87" s="317">
        <v>31.96</v>
      </c>
      <c r="Z87" s="155">
        <v>4492</v>
      </c>
      <c r="AA87" s="155" t="s">
        <v>31</v>
      </c>
      <c r="AB87" s="318">
        <f t="shared" si="2"/>
        <v>4180.962882570002</v>
      </c>
      <c r="AC87" s="317">
        <f t="shared" si="3"/>
        <v>6.38</v>
      </c>
      <c r="AD87" s="320"/>
      <c r="AE87" s="53"/>
      <c r="AF87" s="54"/>
      <c r="AG87" s="53"/>
      <c r="AH87" s="77"/>
    </row>
    <row r="88" spans="1:34" ht="26.25" customHeight="1">
      <c r="A88" s="353">
        <v>34</v>
      </c>
      <c r="B88" s="361" t="s">
        <v>209</v>
      </c>
      <c r="C88" s="362">
        <v>26</v>
      </c>
      <c r="D88" s="363" t="s">
        <v>72</v>
      </c>
      <c r="E88" s="364" t="s">
        <v>34</v>
      </c>
      <c r="F88" s="358">
        <v>58</v>
      </c>
      <c r="G88" s="358" t="s">
        <v>213</v>
      </c>
      <c r="H88" s="403">
        <v>161004697</v>
      </c>
      <c r="I88" s="361" t="s">
        <v>205</v>
      </c>
      <c r="J88" s="404">
        <v>4081.87</v>
      </c>
      <c r="K88" s="412">
        <v>4081.87</v>
      </c>
      <c r="L88" s="404">
        <v>4049.66</v>
      </c>
      <c r="M88" s="404">
        <v>4049.66</v>
      </c>
      <c r="N88" s="405"/>
      <c r="O88" s="317">
        <v>17.190000000000001</v>
      </c>
      <c r="P88" s="317">
        <v>7.07</v>
      </c>
      <c r="Q88" s="317">
        <v>40.94</v>
      </c>
      <c r="R88" s="318">
        <v>3785</v>
      </c>
      <c r="S88" s="317" t="s">
        <v>37</v>
      </c>
      <c r="T88" s="318">
        <f t="shared" si="0"/>
        <v>3372.816636177768</v>
      </c>
      <c r="U88" s="317">
        <f t="shared" si="1"/>
        <v>10.120000000000001</v>
      </c>
      <c r="V88" s="316"/>
      <c r="W88" s="317">
        <v>14.77</v>
      </c>
      <c r="X88" s="317">
        <v>7.56</v>
      </c>
      <c r="Y88" s="317">
        <v>36.4</v>
      </c>
      <c r="Z88" s="155">
        <v>4168</v>
      </c>
      <c r="AA88" s="155" t="s">
        <v>34</v>
      </c>
      <c r="AB88" s="318">
        <f t="shared" si="2"/>
        <v>3842.9104283859801</v>
      </c>
      <c r="AC88" s="317">
        <f t="shared" si="3"/>
        <v>7.21</v>
      </c>
      <c r="AD88" s="320"/>
      <c r="AE88" s="53"/>
      <c r="AF88" s="54"/>
      <c r="AG88" s="53"/>
      <c r="AH88" s="77"/>
    </row>
    <row r="89" spans="1:34" ht="26.25" customHeight="1">
      <c r="A89" s="353">
        <v>37</v>
      </c>
      <c r="B89" s="361" t="s">
        <v>215</v>
      </c>
      <c r="C89" s="362">
        <v>28</v>
      </c>
      <c r="D89" s="363" t="s">
        <v>72</v>
      </c>
      <c r="E89" s="364" t="s">
        <v>34</v>
      </c>
      <c r="F89" s="358">
        <v>58</v>
      </c>
      <c r="G89" s="358" t="s">
        <v>213</v>
      </c>
      <c r="H89" s="358">
        <v>161004698</v>
      </c>
      <c r="I89" s="365" t="s">
        <v>209</v>
      </c>
      <c r="J89" s="366">
        <v>4023.37</v>
      </c>
      <c r="K89" s="412">
        <v>4023.37</v>
      </c>
      <c r="L89" s="368">
        <v>3992</v>
      </c>
      <c r="M89" s="368">
        <v>3992</v>
      </c>
      <c r="N89" s="369"/>
      <c r="O89" s="317">
        <v>15.48</v>
      </c>
      <c r="P89" s="317">
        <v>7.16</v>
      </c>
      <c r="Q89" s="317">
        <v>43.97</v>
      </c>
      <c r="R89" s="318">
        <v>3513</v>
      </c>
      <c r="S89" s="317" t="s">
        <v>33</v>
      </c>
      <c r="T89" s="318">
        <f t="shared" si="0"/>
        <v>3198.177078845325</v>
      </c>
      <c r="U89" s="317">
        <f t="shared" si="1"/>
        <v>8.32</v>
      </c>
      <c r="V89" s="316"/>
      <c r="W89" s="317">
        <v>16.53</v>
      </c>
      <c r="X89" s="317">
        <v>7.31</v>
      </c>
      <c r="Y89" s="317">
        <v>37.380000000000003</v>
      </c>
      <c r="Z89" s="155">
        <v>4022</v>
      </c>
      <c r="AA89" s="155" t="s">
        <v>34</v>
      </c>
      <c r="AB89" s="318">
        <f t="shared" si="2"/>
        <v>3621.9262056316757</v>
      </c>
      <c r="AC89" s="317">
        <f t="shared" si="3"/>
        <v>9.2200000000000024</v>
      </c>
      <c r="AD89" s="320"/>
      <c r="AE89" s="53"/>
      <c r="AF89" s="54"/>
      <c r="AG89" s="53"/>
      <c r="AH89" s="77"/>
    </row>
    <row r="90" spans="1:34" ht="26.25" customHeight="1">
      <c r="A90" s="353">
        <v>43</v>
      </c>
      <c r="B90" s="361" t="s">
        <v>218</v>
      </c>
      <c r="C90" s="362">
        <v>34</v>
      </c>
      <c r="D90" s="363" t="s">
        <v>72</v>
      </c>
      <c r="E90" s="364" t="s">
        <v>34</v>
      </c>
      <c r="F90" s="358">
        <v>58</v>
      </c>
      <c r="G90" s="358" t="s">
        <v>213</v>
      </c>
      <c r="H90" s="358">
        <v>151000126</v>
      </c>
      <c r="I90" s="365" t="s">
        <v>210</v>
      </c>
      <c r="J90" s="381">
        <v>3995.66</v>
      </c>
      <c r="K90" s="372">
        <v>3995.66</v>
      </c>
      <c r="L90" s="383">
        <v>3964.3</v>
      </c>
      <c r="M90" s="383">
        <v>3964.3</v>
      </c>
      <c r="N90" s="384"/>
      <c r="O90" s="317">
        <v>14.81</v>
      </c>
      <c r="P90" s="317">
        <v>7.04</v>
      </c>
      <c r="Q90" s="317">
        <v>40.299999999999997</v>
      </c>
      <c r="R90" s="318">
        <v>3780</v>
      </c>
      <c r="S90" s="317" t="s">
        <v>37</v>
      </c>
      <c r="T90" s="318">
        <f t="shared" si="0"/>
        <v>3464.0512048192772</v>
      </c>
      <c r="U90" s="317">
        <f t="shared" si="1"/>
        <v>7.7700000000000005</v>
      </c>
      <c r="V90" s="316"/>
      <c r="W90" s="317"/>
      <c r="X90" s="317"/>
      <c r="Y90" s="317"/>
      <c r="Z90" s="155">
        <v>4150</v>
      </c>
      <c r="AA90" s="155" t="s">
        <v>34</v>
      </c>
      <c r="AB90" s="318">
        <v>3850</v>
      </c>
      <c r="AC90" s="317"/>
      <c r="AD90" s="320"/>
      <c r="AE90" s="53"/>
      <c r="AF90" s="54"/>
      <c r="AG90" s="53"/>
      <c r="AH90" s="77"/>
    </row>
    <row r="91" spans="1:34" ht="26.25" customHeight="1">
      <c r="A91" s="353">
        <v>45</v>
      </c>
      <c r="B91" s="361" t="s">
        <v>217</v>
      </c>
      <c r="C91" s="362">
        <v>36</v>
      </c>
      <c r="D91" s="363" t="s">
        <v>72</v>
      </c>
      <c r="E91" s="364" t="s">
        <v>34</v>
      </c>
      <c r="F91" s="358">
        <v>59</v>
      </c>
      <c r="G91" s="358" t="s">
        <v>213</v>
      </c>
      <c r="H91" s="358">
        <v>151000127</v>
      </c>
      <c r="I91" s="365" t="s">
        <v>218</v>
      </c>
      <c r="J91" s="381">
        <v>4104.6000000000004</v>
      </c>
      <c r="K91" s="382">
        <v>4104.6000000000004</v>
      </c>
      <c r="L91" s="383">
        <v>4072.6</v>
      </c>
      <c r="M91" s="383">
        <v>4072.6</v>
      </c>
      <c r="N91" s="384"/>
      <c r="O91" s="317">
        <v>15.13</v>
      </c>
      <c r="P91" s="317">
        <v>7.18</v>
      </c>
      <c r="Q91" s="317">
        <v>42.51</v>
      </c>
      <c r="R91" s="318">
        <v>3578</v>
      </c>
      <c r="S91" s="317" t="s">
        <v>33</v>
      </c>
      <c r="T91" s="318">
        <f t="shared" si="0"/>
        <v>3271.5455720749842</v>
      </c>
      <c r="U91" s="317">
        <f t="shared" si="1"/>
        <v>7.9500000000000011</v>
      </c>
      <c r="V91" s="316"/>
      <c r="W91" s="317">
        <v>14.21</v>
      </c>
      <c r="X91" s="317">
        <v>7.96</v>
      </c>
      <c r="Y91" s="317">
        <v>36.15</v>
      </c>
      <c r="Z91" s="155">
        <v>4055</v>
      </c>
      <c r="AA91" s="155" t="s">
        <v>34</v>
      </c>
      <c r="AB91" s="318">
        <f t="shared" ref="AB91:AB100" si="4">((100-W91)/(100-X91))*Z91</f>
        <v>3779.6441764450233</v>
      </c>
      <c r="AC91" s="317">
        <f t="shared" ref="AC91:AC100" si="5">W91-X91</f>
        <v>6.2500000000000009</v>
      </c>
      <c r="AD91" s="320"/>
      <c r="AE91" s="53"/>
      <c r="AF91" s="54"/>
      <c r="AG91" s="53"/>
      <c r="AH91" s="77"/>
    </row>
    <row r="92" spans="1:34" ht="26.25" customHeight="1">
      <c r="A92" s="353">
        <v>47</v>
      </c>
      <c r="B92" s="370" t="s">
        <v>240</v>
      </c>
      <c r="C92" s="362">
        <v>38</v>
      </c>
      <c r="D92" s="363" t="s">
        <v>72</v>
      </c>
      <c r="E92" s="364" t="s">
        <v>34</v>
      </c>
      <c r="F92" s="358">
        <v>55</v>
      </c>
      <c r="G92" s="358" t="s">
        <v>213</v>
      </c>
      <c r="H92" s="358">
        <v>151000128</v>
      </c>
      <c r="I92" s="365" t="s">
        <v>217</v>
      </c>
      <c r="J92" s="381">
        <v>3706.87</v>
      </c>
      <c r="K92" s="382">
        <v>3706.87</v>
      </c>
      <c r="L92" s="383">
        <v>3677.61</v>
      </c>
      <c r="M92" s="383">
        <v>3677.61</v>
      </c>
      <c r="N92" s="384"/>
      <c r="O92" s="317">
        <v>19.21</v>
      </c>
      <c r="P92" s="317">
        <v>7.26</v>
      </c>
      <c r="Q92" s="317">
        <v>40.9</v>
      </c>
      <c r="R92" s="318">
        <v>3737</v>
      </c>
      <c r="S92" s="317" t="s">
        <v>37</v>
      </c>
      <c r="T92" s="318">
        <f t="shared" si="0"/>
        <v>3255.4693767522103</v>
      </c>
      <c r="U92" s="317">
        <f t="shared" si="1"/>
        <v>11.950000000000001</v>
      </c>
      <c r="V92" s="316"/>
      <c r="W92" s="317">
        <v>17.2</v>
      </c>
      <c r="X92" s="317">
        <v>7.98</v>
      </c>
      <c r="Y92" s="317">
        <v>37.1</v>
      </c>
      <c r="Z92" s="155">
        <v>3986</v>
      </c>
      <c r="AA92" s="155" t="s">
        <v>37</v>
      </c>
      <c r="AB92" s="318">
        <f t="shared" si="4"/>
        <v>3586.620299934797</v>
      </c>
      <c r="AC92" s="317">
        <f t="shared" si="5"/>
        <v>9.2199999999999989</v>
      </c>
      <c r="AD92" s="320"/>
      <c r="AE92" s="53"/>
      <c r="AF92" s="54"/>
      <c r="AG92" s="53"/>
      <c r="AH92" s="77"/>
    </row>
    <row r="93" spans="1:34" ht="26.25" customHeight="1">
      <c r="A93" s="353">
        <v>48</v>
      </c>
      <c r="B93" s="370" t="s">
        <v>232</v>
      </c>
      <c r="C93" s="362">
        <v>39</v>
      </c>
      <c r="D93" s="363" t="s">
        <v>72</v>
      </c>
      <c r="E93" s="364" t="s">
        <v>34</v>
      </c>
      <c r="F93" s="358">
        <v>58</v>
      </c>
      <c r="G93" s="358"/>
      <c r="H93" s="358">
        <v>161004704</v>
      </c>
      <c r="I93" s="365" t="s">
        <v>232</v>
      </c>
      <c r="J93" s="381">
        <v>3989.97</v>
      </c>
      <c r="K93" s="382">
        <v>3989.97</v>
      </c>
      <c r="L93" s="383">
        <v>3960</v>
      </c>
      <c r="M93" s="383">
        <v>3960</v>
      </c>
      <c r="N93" s="384"/>
      <c r="O93" s="317">
        <v>14.45</v>
      </c>
      <c r="P93" s="317">
        <v>7.49</v>
      </c>
      <c r="Q93" s="317">
        <v>41.32</v>
      </c>
      <c r="R93" s="318">
        <v>3643</v>
      </c>
      <c r="S93" s="317" t="s">
        <v>33</v>
      </c>
      <c r="T93" s="318">
        <f t="shared" si="0"/>
        <v>3368.9184952978053</v>
      </c>
      <c r="U93" s="317">
        <f t="shared" si="1"/>
        <v>6.9599999999999991</v>
      </c>
      <c r="V93" s="316"/>
      <c r="W93" s="317">
        <v>12.54</v>
      </c>
      <c r="X93" s="317">
        <v>8.41</v>
      </c>
      <c r="Y93" s="317">
        <v>31.48</v>
      </c>
      <c r="Z93" s="155">
        <v>4418</v>
      </c>
      <c r="AA93" s="155" t="s">
        <v>31</v>
      </c>
      <c r="AB93" s="318">
        <f t="shared" si="4"/>
        <v>4218.7823998253089</v>
      </c>
      <c r="AC93" s="317">
        <f t="shared" si="5"/>
        <v>4.129999999999999</v>
      </c>
      <c r="AD93" s="320"/>
      <c r="AE93" s="53"/>
      <c r="AF93" s="54"/>
      <c r="AG93" s="53"/>
      <c r="AH93" s="77"/>
    </row>
    <row r="94" spans="1:34" ht="26.25" customHeight="1">
      <c r="A94" s="353">
        <v>51</v>
      </c>
      <c r="B94" s="370" t="s">
        <v>234</v>
      </c>
      <c r="C94" s="362">
        <v>42</v>
      </c>
      <c r="D94" s="363" t="s">
        <v>72</v>
      </c>
      <c r="E94" s="364" t="s">
        <v>34</v>
      </c>
      <c r="F94" s="358">
        <v>59</v>
      </c>
      <c r="G94" s="358"/>
      <c r="H94" s="358">
        <v>151000130</v>
      </c>
      <c r="I94" s="365" t="s">
        <v>231</v>
      </c>
      <c r="J94" s="381">
        <v>4150.54</v>
      </c>
      <c r="K94" s="382">
        <v>4150.54</v>
      </c>
      <c r="L94" s="383">
        <v>4118.5</v>
      </c>
      <c r="M94" s="383">
        <v>4118.5</v>
      </c>
      <c r="N94" s="384"/>
      <c r="O94" s="317">
        <v>14.7</v>
      </c>
      <c r="P94" s="317">
        <v>7.55</v>
      </c>
      <c r="Q94" s="317">
        <v>38.42</v>
      </c>
      <c r="R94" s="318">
        <v>3988</v>
      </c>
      <c r="S94" s="317" t="s">
        <v>37</v>
      </c>
      <c r="T94" s="318">
        <f t="shared" si="0"/>
        <v>3679.5716603569495</v>
      </c>
      <c r="U94" s="317">
        <f t="shared" si="1"/>
        <v>7.1499999999999995</v>
      </c>
      <c r="V94" s="316"/>
      <c r="W94" s="317">
        <v>7.01</v>
      </c>
      <c r="X94" s="317">
        <v>8.51</v>
      </c>
      <c r="Y94" s="317">
        <v>31.41</v>
      </c>
      <c r="Z94" s="155">
        <v>4459</v>
      </c>
      <c r="AA94" s="155" t="s">
        <v>31</v>
      </c>
      <c r="AB94" s="318">
        <f t="shared" si="4"/>
        <v>4532.1063504208114</v>
      </c>
      <c r="AC94" s="317">
        <f t="shared" si="5"/>
        <v>-1.5</v>
      </c>
      <c r="AD94" s="320"/>
      <c r="AE94" s="53"/>
      <c r="AF94" s="54"/>
      <c r="AG94" s="53"/>
      <c r="AH94" s="77"/>
    </row>
    <row r="95" spans="1:34" ht="26.25" customHeight="1">
      <c r="A95" s="353">
        <v>53</v>
      </c>
      <c r="B95" s="370" t="s">
        <v>233</v>
      </c>
      <c r="C95" s="362">
        <v>44</v>
      </c>
      <c r="D95" s="363" t="s">
        <v>72</v>
      </c>
      <c r="E95" s="364" t="s">
        <v>34</v>
      </c>
      <c r="F95" s="358">
        <v>59</v>
      </c>
      <c r="G95" s="358"/>
      <c r="H95" s="358">
        <v>161004706</v>
      </c>
      <c r="I95" s="365" t="s">
        <v>234</v>
      </c>
      <c r="J95" s="381">
        <v>4002.29</v>
      </c>
      <c r="K95" s="382">
        <v>4002.29</v>
      </c>
      <c r="L95" s="383">
        <v>3971.08</v>
      </c>
      <c r="M95" s="383">
        <v>3971.08</v>
      </c>
      <c r="N95" s="384"/>
      <c r="O95" s="317">
        <v>15.26</v>
      </c>
      <c r="P95" s="317">
        <v>7.22</v>
      </c>
      <c r="Q95" s="317">
        <v>39.39</v>
      </c>
      <c r="R95" s="318">
        <v>3800</v>
      </c>
      <c r="S95" s="317" t="s">
        <v>37</v>
      </c>
      <c r="T95" s="318">
        <f t="shared" si="0"/>
        <v>3470.7048932959688</v>
      </c>
      <c r="U95" s="317">
        <f t="shared" si="1"/>
        <v>8.0399999999999991</v>
      </c>
      <c r="V95" s="316"/>
      <c r="W95" s="317">
        <v>15.56</v>
      </c>
      <c r="X95" s="317">
        <v>9</v>
      </c>
      <c r="Y95" s="317">
        <v>28.75</v>
      </c>
      <c r="Z95" s="155">
        <v>4628</v>
      </c>
      <c r="AA95" s="155" t="s">
        <v>68</v>
      </c>
      <c r="AB95" s="318">
        <f t="shared" si="4"/>
        <v>4294.3771428571426</v>
      </c>
      <c r="AC95" s="317">
        <f t="shared" si="5"/>
        <v>6.5600000000000005</v>
      </c>
      <c r="AD95" s="320"/>
      <c r="AE95" s="53"/>
      <c r="AF95" s="54"/>
      <c r="AG95" s="53"/>
      <c r="AH95" s="77"/>
    </row>
    <row r="96" spans="1:34" ht="26.25" customHeight="1">
      <c r="A96" s="353">
        <v>54</v>
      </c>
      <c r="B96" s="370" t="s">
        <v>233</v>
      </c>
      <c r="C96" s="362">
        <v>45</v>
      </c>
      <c r="D96" s="363" t="s">
        <v>72</v>
      </c>
      <c r="E96" s="364" t="s">
        <v>34</v>
      </c>
      <c r="F96" s="358">
        <v>58</v>
      </c>
      <c r="G96" s="358"/>
      <c r="H96" s="358">
        <v>161004707</v>
      </c>
      <c r="I96" s="365" t="s">
        <v>233</v>
      </c>
      <c r="J96" s="381">
        <v>4017.36</v>
      </c>
      <c r="K96" s="382">
        <v>4017.36</v>
      </c>
      <c r="L96" s="383">
        <v>3985.66</v>
      </c>
      <c r="M96" s="383">
        <v>3985.66</v>
      </c>
      <c r="N96" s="384"/>
      <c r="O96" s="317">
        <v>14.99</v>
      </c>
      <c r="P96" s="317">
        <v>7.24</v>
      </c>
      <c r="Q96" s="317">
        <v>40.479999999999997</v>
      </c>
      <c r="R96" s="318">
        <v>3784</v>
      </c>
      <c r="S96" s="317" t="s">
        <v>37</v>
      </c>
      <c r="T96" s="318">
        <f t="shared" si="0"/>
        <v>3467.8507977576542</v>
      </c>
      <c r="U96" s="317">
        <f t="shared" si="1"/>
        <v>7.75</v>
      </c>
      <c r="V96" s="316"/>
      <c r="W96" s="317">
        <v>11.04</v>
      </c>
      <c r="X96" s="317">
        <v>8.4600000000000009</v>
      </c>
      <c r="Y96" s="317">
        <v>32.020000000000003</v>
      </c>
      <c r="Z96" s="155">
        <v>4396</v>
      </c>
      <c r="AA96" s="155" t="s">
        <v>31</v>
      </c>
      <c r="AB96" s="318">
        <f t="shared" si="4"/>
        <v>4272.1013764474556</v>
      </c>
      <c r="AC96" s="317">
        <f t="shared" si="5"/>
        <v>2.5799999999999983</v>
      </c>
      <c r="AD96" s="320"/>
      <c r="AE96" s="53"/>
      <c r="AF96" s="54"/>
      <c r="AG96" s="53"/>
      <c r="AH96" s="77"/>
    </row>
    <row r="97" spans="1:34" ht="26.25" customHeight="1">
      <c r="A97" s="353">
        <v>55</v>
      </c>
      <c r="B97" s="370" t="s">
        <v>214</v>
      </c>
      <c r="C97" s="362">
        <v>46</v>
      </c>
      <c r="D97" s="363" t="s">
        <v>72</v>
      </c>
      <c r="E97" s="364" t="s">
        <v>34</v>
      </c>
      <c r="F97" s="358">
        <v>59</v>
      </c>
      <c r="G97" s="358" t="s">
        <v>213</v>
      </c>
      <c r="H97" s="358">
        <v>161004709</v>
      </c>
      <c r="I97" s="365" t="s">
        <v>214</v>
      </c>
      <c r="J97" s="381">
        <v>4055.44</v>
      </c>
      <c r="K97" s="382">
        <v>4055.44</v>
      </c>
      <c r="L97" s="383">
        <v>4023.77</v>
      </c>
      <c r="M97" s="383">
        <v>4023.77</v>
      </c>
      <c r="N97" s="384"/>
      <c r="O97" s="317">
        <v>18.71</v>
      </c>
      <c r="P97" s="317">
        <v>7.14</v>
      </c>
      <c r="Q97" s="317">
        <v>40.11</v>
      </c>
      <c r="R97" s="318">
        <v>3838</v>
      </c>
      <c r="S97" s="317" t="s">
        <v>37</v>
      </c>
      <c r="T97" s="318">
        <f t="shared" si="0"/>
        <v>3359.7999138488044</v>
      </c>
      <c r="U97" s="317">
        <f t="shared" si="1"/>
        <v>11.57</v>
      </c>
      <c r="V97" s="316"/>
      <c r="W97" s="317">
        <v>14.49</v>
      </c>
      <c r="X97" s="317">
        <v>8.6199999999999992</v>
      </c>
      <c r="Y97" s="317">
        <v>34.049999999999997</v>
      </c>
      <c r="Z97" s="155">
        <v>4220</v>
      </c>
      <c r="AA97" s="155" t="s">
        <v>34</v>
      </c>
      <c r="AB97" s="318">
        <f t="shared" si="4"/>
        <v>3948.9188006128261</v>
      </c>
      <c r="AC97" s="317">
        <f t="shared" si="5"/>
        <v>5.870000000000001</v>
      </c>
      <c r="AD97" s="320"/>
      <c r="AE97" s="53"/>
      <c r="AF97" s="54"/>
      <c r="AG97" s="53"/>
      <c r="AH97" s="77"/>
    </row>
    <row r="98" spans="1:34" ht="26.25" customHeight="1">
      <c r="A98" s="353">
        <v>56</v>
      </c>
      <c r="B98" s="370" t="s">
        <v>235</v>
      </c>
      <c r="C98" s="362">
        <v>47</v>
      </c>
      <c r="D98" s="363" t="s">
        <v>72</v>
      </c>
      <c r="E98" s="364" t="s">
        <v>34</v>
      </c>
      <c r="F98" s="358">
        <v>59</v>
      </c>
      <c r="G98" s="358"/>
      <c r="H98" s="358">
        <v>161004710</v>
      </c>
      <c r="I98" s="365" t="s">
        <v>214</v>
      </c>
      <c r="J98" s="381">
        <v>4033.69</v>
      </c>
      <c r="K98" s="382">
        <v>4033.69</v>
      </c>
      <c r="L98" s="383">
        <v>4001.83</v>
      </c>
      <c r="M98" s="383">
        <v>4001.83</v>
      </c>
      <c r="N98" s="384"/>
      <c r="O98" s="317">
        <v>16.29</v>
      </c>
      <c r="P98" s="317">
        <v>7.83</v>
      </c>
      <c r="Q98" s="317">
        <v>38.92</v>
      </c>
      <c r="R98" s="318">
        <v>3876</v>
      </c>
      <c r="S98" s="317" t="s">
        <v>37</v>
      </c>
      <c r="T98" s="318">
        <f t="shared" si="0"/>
        <v>3520.2339155907566</v>
      </c>
      <c r="U98" s="317">
        <f t="shared" si="1"/>
        <v>8.4599999999999991</v>
      </c>
      <c r="V98" s="316"/>
      <c r="W98" s="317">
        <v>18.64</v>
      </c>
      <c r="X98" s="317">
        <v>8.02</v>
      </c>
      <c r="Y98" s="317">
        <v>32.049999999999997</v>
      </c>
      <c r="Z98" s="155">
        <v>4475</v>
      </c>
      <c r="AA98" s="155" t="s">
        <v>31</v>
      </c>
      <c r="AB98" s="318">
        <f t="shared" si="4"/>
        <v>3958.317025440313</v>
      </c>
      <c r="AC98" s="317">
        <f t="shared" si="5"/>
        <v>10.620000000000001</v>
      </c>
      <c r="AD98" s="320"/>
      <c r="AE98" s="53"/>
      <c r="AF98" s="54"/>
      <c r="AG98" s="53"/>
      <c r="AH98" s="77"/>
    </row>
    <row r="99" spans="1:34" ht="26.25" customHeight="1">
      <c r="A99" s="353">
        <v>58</v>
      </c>
      <c r="B99" s="370" t="s">
        <v>235</v>
      </c>
      <c r="C99" s="362">
        <v>49</v>
      </c>
      <c r="D99" s="363" t="s">
        <v>72</v>
      </c>
      <c r="E99" s="364" t="s">
        <v>34</v>
      </c>
      <c r="F99" s="358">
        <v>58</v>
      </c>
      <c r="G99" s="358"/>
      <c r="H99" s="358">
        <v>161004711</v>
      </c>
      <c r="I99" s="365" t="s">
        <v>235</v>
      </c>
      <c r="J99" s="381">
        <v>4160.8</v>
      </c>
      <c r="K99" s="382">
        <v>4160.8</v>
      </c>
      <c r="L99" s="383">
        <v>4127.93</v>
      </c>
      <c r="M99" s="383">
        <v>4127.93</v>
      </c>
      <c r="N99" s="384"/>
      <c r="O99" s="317">
        <v>16.079999999999998</v>
      </c>
      <c r="P99" s="317">
        <v>8.1999999999999993</v>
      </c>
      <c r="Q99" s="317">
        <v>38.21</v>
      </c>
      <c r="R99" s="318">
        <v>3959</v>
      </c>
      <c r="S99" s="317" t="s">
        <v>37</v>
      </c>
      <c r="T99" s="318">
        <f t="shared" si="0"/>
        <v>3619.1642701525057</v>
      </c>
      <c r="U99" s="317">
        <f t="shared" si="1"/>
        <v>7.879999999999999</v>
      </c>
      <c r="V99" s="316"/>
      <c r="W99" s="317">
        <v>15.76</v>
      </c>
      <c r="X99" s="317">
        <v>9.3699999999999992</v>
      </c>
      <c r="Y99" s="317">
        <v>35.67</v>
      </c>
      <c r="Z99" s="155">
        <v>4040</v>
      </c>
      <c r="AA99" s="155" t="s">
        <v>34</v>
      </c>
      <c r="AB99" s="318">
        <f t="shared" si="4"/>
        <v>3755.1539225422043</v>
      </c>
      <c r="AC99" s="317">
        <f t="shared" si="5"/>
        <v>6.3900000000000006</v>
      </c>
      <c r="AD99" s="320"/>
      <c r="AE99" s="53"/>
      <c r="AF99" s="54"/>
      <c r="AG99" s="53"/>
      <c r="AH99" s="77"/>
    </row>
    <row r="100" spans="1:34" ht="26.25" customHeight="1">
      <c r="A100" s="353">
        <v>59</v>
      </c>
      <c r="B100" s="370" t="s">
        <v>236</v>
      </c>
      <c r="C100" s="362">
        <v>50</v>
      </c>
      <c r="D100" s="363" t="s">
        <v>72</v>
      </c>
      <c r="E100" s="364" t="s">
        <v>34</v>
      </c>
      <c r="F100" s="358">
        <v>59</v>
      </c>
      <c r="G100" s="358"/>
      <c r="H100" s="358">
        <v>161004712</v>
      </c>
      <c r="I100" s="365" t="s">
        <v>235</v>
      </c>
      <c r="J100" s="381">
        <v>4125.99</v>
      </c>
      <c r="K100" s="382">
        <v>4125.99</v>
      </c>
      <c r="L100" s="383">
        <v>4094.23</v>
      </c>
      <c r="M100" s="383">
        <v>4094.23</v>
      </c>
      <c r="N100" s="384"/>
      <c r="O100" s="317">
        <v>16.760000000000002</v>
      </c>
      <c r="P100" s="317">
        <v>7.8</v>
      </c>
      <c r="Q100" s="317">
        <v>40.15</v>
      </c>
      <c r="R100" s="318">
        <v>3790</v>
      </c>
      <c r="S100" s="317" t="s">
        <v>37</v>
      </c>
      <c r="T100" s="318">
        <f t="shared" si="0"/>
        <v>3421.6876355748368</v>
      </c>
      <c r="U100" s="317">
        <f t="shared" si="1"/>
        <v>8.9600000000000009</v>
      </c>
      <c r="V100" s="316"/>
      <c r="W100" s="317">
        <v>14.27</v>
      </c>
      <c r="X100" s="317">
        <v>7.95</v>
      </c>
      <c r="Y100" s="317">
        <v>34.26</v>
      </c>
      <c r="Z100" s="155">
        <v>4261</v>
      </c>
      <c r="AA100" s="155" t="s">
        <v>34</v>
      </c>
      <c r="AB100" s="318">
        <f t="shared" si="4"/>
        <v>3968.4468223791418</v>
      </c>
      <c r="AC100" s="317">
        <f t="shared" si="5"/>
        <v>6.3199999999999994</v>
      </c>
      <c r="AD100" s="320"/>
      <c r="AE100" s="53"/>
      <c r="AF100" s="54"/>
      <c r="AG100" s="53"/>
      <c r="AH100" s="77"/>
    </row>
    <row r="101" spans="1:34" ht="26.25" customHeight="1">
      <c r="A101" s="353"/>
      <c r="B101" s="370"/>
      <c r="C101" s="362"/>
      <c r="D101" s="375" t="s">
        <v>72</v>
      </c>
      <c r="E101" s="206" t="s">
        <v>34</v>
      </c>
      <c r="F101" s="358"/>
      <c r="G101" s="358"/>
      <c r="H101" s="358"/>
      <c r="I101" s="365"/>
      <c r="J101" s="381"/>
      <c r="K101" s="385">
        <f>SUM(K74:K100)</f>
        <v>107307.61000000002</v>
      </c>
      <c r="L101" s="386">
        <f>SUM(L74:L100)</f>
        <v>106467.35000000002</v>
      </c>
      <c r="M101" s="383"/>
      <c r="N101" s="384"/>
      <c r="O101" s="317"/>
      <c r="P101" s="317"/>
      <c r="Q101" s="317"/>
      <c r="R101" s="378">
        <f>SUMPRODUCT(R74:R100,L74:L100)/L101</f>
        <v>3692.6841325533123</v>
      </c>
      <c r="S101" s="379" t="s">
        <v>33</v>
      </c>
      <c r="T101" s="378">
        <f>SUMPRODUCT(T74:T100,L74:L100)/L101</f>
        <v>3304.6233647464423</v>
      </c>
      <c r="U101" s="317"/>
      <c r="V101" s="316"/>
      <c r="W101" s="317"/>
      <c r="X101" s="317"/>
      <c r="Y101" s="317"/>
      <c r="Z101" s="206">
        <f>SUMPRODUCT(Z74:Z100,K74:K100)/K101</f>
        <v>4247.0274056984399</v>
      </c>
      <c r="AA101" s="206" t="s">
        <v>34</v>
      </c>
      <c r="AB101" s="378">
        <f>SUMPRODUCT(AB74:AB100,K74:K100)/K101</f>
        <v>3962.952997993933</v>
      </c>
      <c r="AC101" s="317"/>
      <c r="AD101" s="320"/>
      <c r="AE101" s="53"/>
      <c r="AF101" s="54"/>
      <c r="AG101" s="53"/>
      <c r="AH101" s="77"/>
    </row>
    <row r="102" spans="1:34" ht="26.25" customHeight="1">
      <c r="A102" s="353"/>
      <c r="B102" s="370"/>
      <c r="C102" s="362"/>
      <c r="D102" s="363"/>
      <c r="E102" s="364"/>
      <c r="F102" s="358"/>
      <c r="G102" s="358"/>
      <c r="H102" s="358"/>
      <c r="I102" s="365"/>
      <c r="J102" s="381"/>
      <c r="K102" s="382"/>
      <c r="L102" s="383"/>
      <c r="M102" s="383"/>
      <c r="N102" s="384"/>
      <c r="O102" s="317"/>
      <c r="P102" s="317"/>
      <c r="Q102" s="317"/>
      <c r="R102" s="318"/>
      <c r="S102" s="317"/>
      <c r="T102" s="318"/>
      <c r="U102" s="317"/>
      <c r="V102" s="316"/>
      <c r="W102" s="317"/>
      <c r="X102" s="317"/>
      <c r="Y102" s="317"/>
      <c r="Z102" s="155"/>
      <c r="AA102" s="155"/>
      <c r="AB102" s="318"/>
      <c r="AC102" s="317"/>
      <c r="AD102" s="320"/>
      <c r="AE102" s="53"/>
      <c r="AF102" s="54"/>
      <c r="AG102" s="53"/>
      <c r="AH102" s="77"/>
    </row>
    <row r="103" spans="1:34" ht="26.25" customHeight="1">
      <c r="A103" s="353"/>
      <c r="B103" s="370"/>
      <c r="C103" s="362"/>
      <c r="D103" s="363"/>
      <c r="E103" s="364"/>
      <c r="F103" s="358"/>
      <c r="G103" s="358"/>
      <c r="H103" s="358"/>
      <c r="I103" s="365"/>
      <c r="J103" s="381"/>
      <c r="K103" s="382"/>
      <c r="L103" s="383"/>
      <c r="M103" s="383"/>
      <c r="N103" s="384"/>
      <c r="O103" s="317"/>
      <c r="P103" s="317"/>
      <c r="Q103" s="317"/>
      <c r="R103" s="318"/>
      <c r="S103" s="317"/>
      <c r="T103" s="318"/>
      <c r="U103" s="317"/>
      <c r="V103" s="316"/>
      <c r="W103" s="317"/>
      <c r="X103" s="317"/>
      <c r="Y103" s="317"/>
      <c r="Z103" s="155"/>
      <c r="AA103" s="155"/>
      <c r="AB103" s="318"/>
      <c r="AC103" s="317"/>
      <c r="AD103" s="320"/>
      <c r="AE103" s="53"/>
      <c r="AF103" s="54"/>
      <c r="AG103" s="53"/>
      <c r="AH103" s="77"/>
    </row>
    <row r="104" spans="1:34" ht="26.25" customHeight="1">
      <c r="A104" s="353">
        <v>11</v>
      </c>
      <c r="B104" s="391" t="s">
        <v>224</v>
      </c>
      <c r="C104" s="356">
        <v>8</v>
      </c>
      <c r="D104" s="392" t="s">
        <v>132</v>
      </c>
      <c r="E104" s="356" t="s">
        <v>34</v>
      </c>
      <c r="F104" s="356">
        <v>58</v>
      </c>
      <c r="G104" s="356" t="s">
        <v>213</v>
      </c>
      <c r="H104" s="388" t="s">
        <v>250</v>
      </c>
      <c r="I104" s="392" t="s">
        <v>224</v>
      </c>
      <c r="J104" s="359">
        <v>3933.33</v>
      </c>
      <c r="K104" s="359">
        <v>3933.33</v>
      </c>
      <c r="L104" s="359">
        <v>3902.2</v>
      </c>
      <c r="M104" s="359">
        <v>3902.2</v>
      </c>
      <c r="N104" s="360"/>
      <c r="O104" s="317">
        <v>20.420000000000002</v>
      </c>
      <c r="P104" s="317">
        <v>8.25</v>
      </c>
      <c r="Q104" s="317">
        <v>46.8</v>
      </c>
      <c r="R104" s="318">
        <v>3057</v>
      </c>
      <c r="S104" s="317" t="s">
        <v>42</v>
      </c>
      <c r="T104" s="318">
        <f>((100-O104)/(100-P104))*R104</f>
        <v>2651.5101907356948</v>
      </c>
      <c r="U104" s="317">
        <f>O104-P104</f>
        <v>12.170000000000002</v>
      </c>
      <c r="V104" s="316"/>
      <c r="W104" s="317">
        <v>21.1</v>
      </c>
      <c r="X104" s="317">
        <v>9.41</v>
      </c>
      <c r="Y104" s="317">
        <v>38.69</v>
      </c>
      <c r="Z104" s="155">
        <v>3598</v>
      </c>
      <c r="AA104" s="155" t="s">
        <v>33</v>
      </c>
      <c r="AB104" s="318">
        <f>((100-W104)/(100-X104))*Z104</f>
        <v>3133.7034992824815</v>
      </c>
      <c r="AC104" s="317">
        <f>W104-X104</f>
        <v>11.690000000000001</v>
      </c>
      <c r="AD104" s="320"/>
      <c r="AE104" s="53"/>
      <c r="AF104" s="54"/>
      <c r="AG104" s="53"/>
      <c r="AH104" s="77"/>
    </row>
    <row r="105" spans="1:34" ht="26.25" customHeight="1">
      <c r="A105" s="353"/>
      <c r="B105" s="391"/>
      <c r="C105" s="356"/>
      <c r="D105" s="396" t="s">
        <v>132</v>
      </c>
      <c r="E105" s="396" t="s">
        <v>34</v>
      </c>
      <c r="F105" s="356"/>
      <c r="G105" s="356"/>
      <c r="H105" s="392"/>
      <c r="I105" s="392"/>
      <c r="J105" s="359"/>
      <c r="K105" s="390">
        <v>3933.33</v>
      </c>
      <c r="L105" s="390">
        <v>3902.2</v>
      </c>
      <c r="M105" s="359"/>
      <c r="N105" s="360"/>
      <c r="O105" s="317"/>
      <c r="P105" s="317"/>
      <c r="Q105" s="317"/>
      <c r="R105" s="378">
        <v>3057</v>
      </c>
      <c r="S105" s="379" t="s">
        <v>42</v>
      </c>
      <c r="T105" s="378">
        <v>2651.5101907356948</v>
      </c>
      <c r="U105" s="317"/>
      <c r="V105" s="316"/>
      <c r="W105" s="317"/>
      <c r="X105" s="317"/>
      <c r="Y105" s="317"/>
      <c r="Z105" s="206">
        <v>3598</v>
      </c>
      <c r="AA105" s="206" t="s">
        <v>33</v>
      </c>
      <c r="AB105" s="378">
        <v>3133.7034992824815</v>
      </c>
      <c r="AC105" s="317"/>
      <c r="AD105" s="320"/>
      <c r="AE105" s="53"/>
      <c r="AF105" s="54"/>
      <c r="AG105" s="53"/>
      <c r="AH105" s="77"/>
    </row>
    <row r="106" spans="1:34" ht="26.25" customHeight="1">
      <c r="A106" s="353"/>
      <c r="B106" s="391"/>
      <c r="C106" s="356"/>
      <c r="D106" s="392"/>
      <c r="E106" s="356"/>
      <c r="F106" s="356"/>
      <c r="G106" s="356"/>
      <c r="H106" s="392"/>
      <c r="I106" s="392"/>
      <c r="J106" s="359"/>
      <c r="K106" s="359"/>
      <c r="L106" s="359"/>
      <c r="M106" s="359"/>
      <c r="N106" s="360"/>
      <c r="O106" s="317"/>
      <c r="P106" s="317"/>
      <c r="Q106" s="317"/>
      <c r="R106" s="318"/>
      <c r="S106" s="317"/>
      <c r="T106" s="318"/>
      <c r="U106" s="317"/>
      <c r="V106" s="316"/>
      <c r="W106" s="317"/>
      <c r="X106" s="317"/>
      <c r="Y106" s="317"/>
      <c r="Z106" s="155"/>
      <c r="AA106" s="155"/>
      <c r="AB106" s="318"/>
      <c r="AC106" s="317"/>
      <c r="AD106" s="320"/>
      <c r="AE106" s="53"/>
      <c r="AF106" s="54"/>
      <c r="AG106" s="53"/>
      <c r="AH106" s="77"/>
    </row>
    <row r="107" spans="1:34" ht="26.25" customHeight="1">
      <c r="A107" s="353"/>
      <c r="B107" s="391"/>
      <c r="C107" s="356"/>
      <c r="D107" s="392"/>
      <c r="E107" s="356"/>
      <c r="F107" s="356"/>
      <c r="G107" s="356"/>
      <c r="H107" s="392"/>
      <c r="I107" s="392"/>
      <c r="J107" s="359"/>
      <c r="K107" s="359"/>
      <c r="L107" s="359"/>
      <c r="M107" s="359"/>
      <c r="N107" s="360"/>
      <c r="O107" s="317"/>
      <c r="P107" s="317"/>
      <c r="Q107" s="317"/>
      <c r="R107" s="318"/>
      <c r="S107" s="317"/>
      <c r="T107" s="318"/>
      <c r="U107" s="317"/>
      <c r="V107" s="316"/>
      <c r="W107" s="317"/>
      <c r="X107" s="317"/>
      <c r="Y107" s="317"/>
      <c r="Z107" s="155"/>
      <c r="AA107" s="155"/>
      <c r="AB107" s="318"/>
      <c r="AC107" s="317"/>
      <c r="AD107" s="320"/>
      <c r="AE107" s="53"/>
      <c r="AF107" s="54"/>
      <c r="AG107" s="53"/>
      <c r="AH107" s="77"/>
    </row>
    <row r="108" spans="1:34" ht="26.25" customHeight="1">
      <c r="A108" s="353">
        <v>9</v>
      </c>
      <c r="B108" s="391" t="s">
        <v>246</v>
      </c>
      <c r="C108" s="356">
        <v>6</v>
      </c>
      <c r="D108" s="396" t="s">
        <v>251</v>
      </c>
      <c r="E108" s="396" t="s">
        <v>33</v>
      </c>
      <c r="F108" s="356">
        <v>55</v>
      </c>
      <c r="G108" s="356"/>
      <c r="H108" s="392">
        <v>162000040</v>
      </c>
      <c r="I108" s="392" t="s">
        <v>191</v>
      </c>
      <c r="J108" s="359">
        <v>3155.21</v>
      </c>
      <c r="K108" s="413">
        <v>3155.21</v>
      </c>
      <c r="L108" s="390">
        <v>3130.59</v>
      </c>
      <c r="M108" s="407">
        <v>3130.59</v>
      </c>
      <c r="N108" s="408"/>
      <c r="O108" s="317">
        <v>18.38</v>
      </c>
      <c r="P108" s="317">
        <v>4.04</v>
      </c>
      <c r="Q108" s="317">
        <v>56.06</v>
      </c>
      <c r="R108" s="318">
        <v>2738</v>
      </c>
      <c r="S108" s="317" t="s">
        <v>50</v>
      </c>
      <c r="T108" s="318">
        <f>((100-O108)/(100-P108))*R108</f>
        <v>2328.8407669862445</v>
      </c>
      <c r="U108" s="317">
        <f>O108-P108</f>
        <v>14.34</v>
      </c>
      <c r="V108" s="316"/>
      <c r="W108" s="317"/>
      <c r="X108" s="317"/>
      <c r="Y108" s="317"/>
      <c r="Z108" s="206">
        <v>3550</v>
      </c>
      <c r="AA108" s="206" t="s">
        <v>33</v>
      </c>
      <c r="AB108" s="378">
        <v>3250</v>
      </c>
      <c r="AC108" s="317"/>
      <c r="AD108" s="320"/>
      <c r="AE108" s="53"/>
      <c r="AF108" s="54"/>
      <c r="AG108" s="53"/>
      <c r="AH108" s="77"/>
    </row>
    <row r="109" spans="1:34" ht="26.25" customHeight="1">
      <c r="A109" s="353"/>
      <c r="B109" s="391"/>
      <c r="C109" s="356"/>
      <c r="D109" s="392"/>
      <c r="E109" s="356"/>
      <c r="F109" s="356"/>
      <c r="G109" s="356"/>
      <c r="H109" s="392"/>
      <c r="I109" s="392"/>
      <c r="J109" s="359"/>
      <c r="K109" s="414"/>
      <c r="L109" s="359"/>
      <c r="M109" s="407"/>
      <c r="N109" s="408"/>
      <c r="O109" s="317"/>
      <c r="P109" s="317"/>
      <c r="Q109" s="317"/>
      <c r="R109" s="378">
        <v>2738</v>
      </c>
      <c r="S109" s="379" t="s">
        <v>50</v>
      </c>
      <c r="T109" s="378">
        <v>2328.8407669862445</v>
      </c>
      <c r="U109" s="317"/>
      <c r="V109" s="316"/>
      <c r="W109" s="317"/>
      <c r="X109" s="317"/>
      <c r="Y109" s="317"/>
      <c r="Z109" s="155"/>
      <c r="AA109" s="155"/>
      <c r="AB109" s="318"/>
      <c r="AC109" s="317"/>
      <c r="AD109" s="320"/>
      <c r="AE109" s="53"/>
      <c r="AF109" s="54"/>
      <c r="AG109" s="53"/>
      <c r="AH109" s="77"/>
    </row>
    <row r="110" spans="1:34" ht="26.25" customHeight="1">
      <c r="A110" s="353"/>
      <c r="B110" s="391"/>
      <c r="C110" s="356"/>
      <c r="D110" s="392"/>
      <c r="E110" s="356"/>
      <c r="F110" s="356"/>
      <c r="G110" s="356"/>
      <c r="H110" s="392"/>
      <c r="I110" s="392"/>
      <c r="J110" s="359"/>
      <c r="K110" s="414"/>
      <c r="L110" s="359"/>
      <c r="M110" s="407"/>
      <c r="N110" s="408"/>
      <c r="O110" s="317"/>
      <c r="P110" s="317"/>
      <c r="Q110" s="317"/>
      <c r="R110" s="318"/>
      <c r="S110" s="317"/>
      <c r="T110" s="318"/>
      <c r="U110" s="317"/>
      <c r="V110" s="316"/>
      <c r="W110" s="317"/>
      <c r="X110" s="317"/>
      <c r="Y110" s="317"/>
      <c r="Z110" s="155"/>
      <c r="AA110" s="155"/>
      <c r="AB110" s="318"/>
      <c r="AC110" s="317"/>
      <c r="AD110" s="320"/>
      <c r="AE110" s="53"/>
      <c r="AF110" s="54"/>
      <c r="AG110" s="53"/>
      <c r="AH110" s="77"/>
    </row>
    <row r="111" spans="1:34" ht="26.25" customHeight="1">
      <c r="A111" s="353"/>
      <c r="B111" s="391"/>
      <c r="C111" s="356"/>
      <c r="D111" s="392"/>
      <c r="E111" s="356"/>
      <c r="F111" s="356"/>
      <c r="G111" s="356"/>
      <c r="H111" s="392"/>
      <c r="I111" s="392"/>
      <c r="J111" s="359"/>
      <c r="K111" s="414"/>
      <c r="L111" s="359"/>
      <c r="M111" s="407"/>
      <c r="N111" s="408"/>
      <c r="O111" s="317"/>
      <c r="P111" s="317"/>
      <c r="Q111" s="317"/>
      <c r="R111" s="318"/>
      <c r="S111" s="317"/>
      <c r="T111" s="318"/>
      <c r="U111" s="317"/>
      <c r="V111" s="316"/>
      <c r="W111" s="317"/>
      <c r="X111" s="317"/>
      <c r="Y111" s="317"/>
      <c r="Z111" s="155"/>
      <c r="AA111" s="155"/>
      <c r="AB111" s="318"/>
      <c r="AC111" s="317"/>
      <c r="AD111" s="320"/>
      <c r="AE111" s="53"/>
      <c r="AF111" s="54"/>
      <c r="AG111" s="53"/>
      <c r="AH111" s="77"/>
    </row>
    <row r="112" spans="1:34" ht="26.25" customHeight="1">
      <c r="A112" s="353">
        <v>24</v>
      </c>
      <c r="B112" s="354" t="s">
        <v>252</v>
      </c>
      <c r="C112" s="355">
        <v>19</v>
      </c>
      <c r="D112" s="356" t="s">
        <v>253</v>
      </c>
      <c r="E112" s="357" t="s">
        <v>34</v>
      </c>
      <c r="F112" s="387">
        <v>56</v>
      </c>
      <c r="G112" s="387"/>
      <c r="H112" s="355">
        <v>162000113</v>
      </c>
      <c r="I112" s="354" t="s">
        <v>248</v>
      </c>
      <c r="J112" s="366">
        <v>3914.2</v>
      </c>
      <c r="K112" s="359">
        <v>2307</v>
      </c>
      <c r="L112" s="359">
        <v>2307</v>
      </c>
      <c r="M112" s="359">
        <v>3883.28</v>
      </c>
      <c r="N112" s="360"/>
      <c r="O112" s="317">
        <v>19.510000000000002</v>
      </c>
      <c r="P112" s="317">
        <v>4.12</v>
      </c>
      <c r="Q112" s="317">
        <v>53.16</v>
      </c>
      <c r="R112" s="318">
        <v>3172</v>
      </c>
      <c r="S112" s="317" t="s">
        <v>47</v>
      </c>
      <c r="T112" s="318">
        <f>((100-O112)/(100-P112))*R112</f>
        <v>2662.8523153942429</v>
      </c>
      <c r="U112" s="317">
        <f>O112-P112</f>
        <v>15.39</v>
      </c>
      <c r="V112" s="316"/>
      <c r="W112" s="317">
        <v>15.12</v>
      </c>
      <c r="X112" s="317">
        <v>4.54</v>
      </c>
      <c r="Y112" s="317">
        <v>46.57</v>
      </c>
      <c r="Z112" s="155">
        <v>3649</v>
      </c>
      <c r="AA112" s="155" t="s">
        <v>33</v>
      </c>
      <c r="AB112" s="318">
        <f>((100-W112)/(100-X112))*Z112</f>
        <v>3244.5749004818772</v>
      </c>
      <c r="AC112" s="317">
        <f>W112-X112</f>
        <v>10.579999999999998</v>
      </c>
      <c r="AD112" s="320"/>
      <c r="AE112" s="53"/>
      <c r="AF112" s="54"/>
      <c r="AG112" s="53"/>
      <c r="AH112" s="77"/>
    </row>
    <row r="113" spans="1:34" ht="26.25" customHeight="1">
      <c r="A113" s="353">
        <v>25</v>
      </c>
      <c r="B113" s="354" t="s">
        <v>252</v>
      </c>
      <c r="C113" s="355">
        <v>19</v>
      </c>
      <c r="D113" s="356" t="s">
        <v>253</v>
      </c>
      <c r="E113" s="357" t="s">
        <v>34</v>
      </c>
      <c r="F113" s="387"/>
      <c r="G113" s="387"/>
      <c r="H113" s="355">
        <v>162000113</v>
      </c>
      <c r="I113" s="354" t="s">
        <v>248</v>
      </c>
      <c r="J113" s="366">
        <v>0</v>
      </c>
      <c r="K113" s="359">
        <v>769.8</v>
      </c>
      <c r="L113" s="359">
        <v>769.8</v>
      </c>
      <c r="M113" s="359">
        <v>0</v>
      </c>
      <c r="N113" s="360"/>
      <c r="O113" s="317">
        <v>19.510000000000002</v>
      </c>
      <c r="P113" s="317">
        <v>4.12</v>
      </c>
      <c r="Q113" s="317">
        <v>53.16</v>
      </c>
      <c r="R113" s="318">
        <v>3172</v>
      </c>
      <c r="S113" s="317" t="s">
        <v>47</v>
      </c>
      <c r="T113" s="318">
        <f>((100-O113)/(100-P113))*R113</f>
        <v>2662.8523153942429</v>
      </c>
      <c r="U113" s="317">
        <f>O113-P113</f>
        <v>15.39</v>
      </c>
      <c r="V113" s="316"/>
      <c r="W113" s="317">
        <v>14.78</v>
      </c>
      <c r="X113" s="317">
        <v>3.8</v>
      </c>
      <c r="Y113" s="317">
        <v>51.83</v>
      </c>
      <c r="Z113" s="155">
        <v>3245</v>
      </c>
      <c r="AA113" s="155" t="s">
        <v>47</v>
      </c>
      <c r="AB113" s="318">
        <f>((100-W113)/(100-X113))*Z113</f>
        <v>2874.6247401247397</v>
      </c>
      <c r="AC113" s="317">
        <f>W113-X113</f>
        <v>10.98</v>
      </c>
      <c r="AD113" s="320"/>
      <c r="AE113" s="53"/>
      <c r="AF113" s="54"/>
      <c r="AG113" s="53"/>
      <c r="AH113" s="77"/>
    </row>
    <row r="114" spans="1:34" ht="26.25" customHeight="1">
      <c r="A114" s="353">
        <v>26</v>
      </c>
      <c r="B114" s="354" t="s">
        <v>252</v>
      </c>
      <c r="C114" s="355">
        <v>19</v>
      </c>
      <c r="D114" s="356" t="s">
        <v>253</v>
      </c>
      <c r="E114" s="357" t="s">
        <v>34</v>
      </c>
      <c r="F114" s="387"/>
      <c r="G114" s="387"/>
      <c r="H114" s="355">
        <v>162000113</v>
      </c>
      <c r="I114" s="354" t="s">
        <v>248</v>
      </c>
      <c r="J114" s="366">
        <v>0</v>
      </c>
      <c r="K114" s="359">
        <v>697.6</v>
      </c>
      <c r="L114" s="359">
        <v>697.6</v>
      </c>
      <c r="M114" s="359">
        <v>0</v>
      </c>
      <c r="N114" s="360"/>
      <c r="O114" s="317">
        <v>19.510000000000002</v>
      </c>
      <c r="P114" s="317">
        <v>4.12</v>
      </c>
      <c r="Q114" s="317">
        <v>53.16</v>
      </c>
      <c r="R114" s="318">
        <v>3172</v>
      </c>
      <c r="S114" s="317" t="s">
        <v>47</v>
      </c>
      <c r="T114" s="318">
        <f>((100-O114)/(100-P114))*R114</f>
        <v>2662.8523153942429</v>
      </c>
      <c r="U114" s="317">
        <f>O114-P114</f>
        <v>15.39</v>
      </c>
      <c r="V114" s="316"/>
      <c r="W114" s="317">
        <v>14.54</v>
      </c>
      <c r="X114" s="317">
        <v>4.88</v>
      </c>
      <c r="Y114" s="317">
        <v>42.01</v>
      </c>
      <c r="Z114" s="155">
        <v>3953</v>
      </c>
      <c r="AA114" s="155" t="s">
        <v>37</v>
      </c>
      <c r="AB114" s="318">
        <f>((100-W114)/(100-X114))*Z114</f>
        <v>3551.5494112699753</v>
      </c>
      <c r="AC114" s="317">
        <f>W114-X114</f>
        <v>9.66</v>
      </c>
      <c r="AD114" s="320"/>
      <c r="AE114" s="53"/>
      <c r="AF114" s="54"/>
      <c r="AG114" s="53"/>
      <c r="AH114" s="77"/>
    </row>
    <row r="115" spans="1:34" ht="26.25" customHeight="1">
      <c r="A115" s="353">
        <v>27</v>
      </c>
      <c r="B115" s="354" t="s">
        <v>252</v>
      </c>
      <c r="C115" s="355">
        <v>19</v>
      </c>
      <c r="D115" s="356" t="s">
        <v>253</v>
      </c>
      <c r="E115" s="357" t="s">
        <v>34</v>
      </c>
      <c r="F115" s="387"/>
      <c r="G115" s="387"/>
      <c r="H115" s="355">
        <v>162000113</v>
      </c>
      <c r="I115" s="354" t="s">
        <v>248</v>
      </c>
      <c r="J115" s="366">
        <v>0</v>
      </c>
      <c r="K115" s="359">
        <v>139.80000000000001</v>
      </c>
      <c r="L115" s="359">
        <v>108.88000000000011</v>
      </c>
      <c r="M115" s="359">
        <v>0</v>
      </c>
      <c r="N115" s="360"/>
      <c r="O115" s="317">
        <v>19.510000000000002</v>
      </c>
      <c r="P115" s="317">
        <v>4.12</v>
      </c>
      <c r="Q115" s="317">
        <v>53.16</v>
      </c>
      <c r="R115" s="318">
        <v>3172</v>
      </c>
      <c r="S115" s="317" t="s">
        <v>47</v>
      </c>
      <c r="T115" s="318">
        <f>((100-O115)/(100-P115))*R115</f>
        <v>2662.8523153942429</v>
      </c>
      <c r="U115" s="317">
        <f>O115-P115</f>
        <v>15.39</v>
      </c>
      <c r="V115" s="316"/>
      <c r="W115" s="317">
        <v>15.44</v>
      </c>
      <c r="X115" s="317">
        <v>3.28</v>
      </c>
      <c r="Y115" s="317">
        <v>55.07</v>
      </c>
      <c r="Z115" s="155">
        <v>3142</v>
      </c>
      <c r="AA115" s="155" t="s">
        <v>47</v>
      </c>
      <c r="AB115" s="318">
        <f>((100-W115)/(100-X115))*Z115</f>
        <v>2746.976013234078</v>
      </c>
      <c r="AC115" s="317">
        <f>W115-X115</f>
        <v>12.16</v>
      </c>
      <c r="AD115" s="320"/>
      <c r="AE115" s="53"/>
      <c r="AF115" s="54"/>
      <c r="AG115" s="53"/>
      <c r="AH115" s="77"/>
    </row>
    <row r="116" spans="1:34" ht="26.25" customHeight="1">
      <c r="A116" s="353"/>
      <c r="B116" s="354"/>
      <c r="C116" s="355"/>
      <c r="D116" s="396" t="s">
        <v>253</v>
      </c>
      <c r="E116" s="399" t="s">
        <v>34</v>
      </c>
      <c r="F116" s="387"/>
      <c r="G116" s="387"/>
      <c r="H116" s="355"/>
      <c r="I116" s="354"/>
      <c r="J116" s="366"/>
      <c r="K116" s="390">
        <f>SUM(K112:K115)</f>
        <v>3914.2000000000003</v>
      </c>
      <c r="L116" s="390">
        <f>SUM(L112:L115)</f>
        <v>3883.28</v>
      </c>
      <c r="M116" s="359"/>
      <c r="N116" s="360"/>
      <c r="O116" s="317"/>
      <c r="P116" s="317"/>
      <c r="Q116" s="317"/>
      <c r="R116" s="378">
        <v>3172</v>
      </c>
      <c r="S116" s="379" t="s">
        <v>47</v>
      </c>
      <c r="T116" s="378">
        <v>2663</v>
      </c>
      <c r="U116" s="317"/>
      <c r="V116" s="316"/>
      <c r="W116" s="317"/>
      <c r="X116" s="317"/>
      <c r="Y116" s="317"/>
      <c r="Z116" s="206">
        <f>SUMPRODUCT(Z112:Z115,K112:K115)/K116</f>
        <v>3605.6175974656376</v>
      </c>
      <c r="AA116" s="206" t="s">
        <v>33</v>
      </c>
      <c r="AB116" s="378">
        <f>SUMPRODUCT(AB112:AB115,K112:K115)/K116</f>
        <v>3208.7549272678384</v>
      </c>
      <c r="AC116" s="317"/>
      <c r="AD116" s="320"/>
      <c r="AE116" s="53"/>
      <c r="AF116" s="54"/>
      <c r="AG116" s="53"/>
      <c r="AH116" s="77"/>
    </row>
    <row r="117" spans="1:34" ht="26.25" customHeight="1">
      <c r="A117" s="353"/>
      <c r="B117" s="354"/>
      <c r="C117" s="355"/>
      <c r="D117" s="356"/>
      <c r="E117" s="357"/>
      <c r="F117" s="387"/>
      <c r="G117" s="387"/>
      <c r="H117" s="355"/>
      <c r="I117" s="354"/>
      <c r="J117" s="366"/>
      <c r="K117" s="359"/>
      <c r="L117" s="359"/>
      <c r="M117" s="359"/>
      <c r="N117" s="360"/>
      <c r="O117" s="317"/>
      <c r="P117" s="317"/>
      <c r="Q117" s="317"/>
      <c r="R117" s="318"/>
      <c r="S117" s="317"/>
      <c r="T117" s="318"/>
      <c r="U117" s="317"/>
      <c r="V117" s="316"/>
      <c r="W117" s="317"/>
      <c r="X117" s="317"/>
      <c r="Y117" s="317"/>
      <c r="Z117" s="155"/>
      <c r="AA117" s="155"/>
      <c r="AB117" s="318"/>
      <c r="AC117" s="317"/>
      <c r="AD117" s="320"/>
      <c r="AE117" s="53"/>
      <c r="AF117" s="54"/>
      <c r="AG117" s="53"/>
      <c r="AH117" s="77"/>
    </row>
    <row r="118" spans="1:34" ht="26.25" customHeight="1">
      <c r="A118" s="353"/>
      <c r="B118" s="354"/>
      <c r="C118" s="355"/>
      <c r="D118" s="356"/>
      <c r="E118" s="357"/>
      <c r="F118" s="387"/>
      <c r="G118" s="387"/>
      <c r="H118" s="355"/>
      <c r="I118" s="354"/>
      <c r="J118" s="366"/>
      <c r="K118" s="359"/>
      <c r="L118" s="359"/>
      <c r="M118" s="359"/>
      <c r="N118" s="360"/>
      <c r="O118" s="317"/>
      <c r="P118" s="317"/>
      <c r="Q118" s="317"/>
      <c r="R118" s="318"/>
      <c r="S118" s="317"/>
      <c r="T118" s="318"/>
      <c r="U118" s="317"/>
      <c r="V118" s="316"/>
      <c r="W118" s="317"/>
      <c r="X118" s="317"/>
      <c r="Y118" s="317"/>
      <c r="Z118" s="155"/>
      <c r="AA118" s="155"/>
      <c r="AB118" s="318"/>
      <c r="AC118" s="317"/>
      <c r="AD118" s="320"/>
      <c r="AE118" s="53"/>
      <c r="AF118" s="54"/>
      <c r="AG118" s="53"/>
      <c r="AH118" s="77"/>
    </row>
    <row r="119" spans="1:34" ht="26.25" customHeight="1">
      <c r="A119" s="353">
        <v>30</v>
      </c>
      <c r="B119" s="354" t="s">
        <v>249</v>
      </c>
      <c r="C119" s="355">
        <v>22</v>
      </c>
      <c r="D119" s="396" t="s">
        <v>97</v>
      </c>
      <c r="E119" s="399" t="s">
        <v>34</v>
      </c>
      <c r="F119" s="387">
        <v>58</v>
      </c>
      <c r="G119" s="387" t="s">
        <v>213</v>
      </c>
      <c r="H119" s="355">
        <v>151000055</v>
      </c>
      <c r="I119" s="354" t="s">
        <v>220</v>
      </c>
      <c r="J119" s="366">
        <v>4084.47</v>
      </c>
      <c r="K119" s="413">
        <v>4084.47</v>
      </c>
      <c r="L119" s="390">
        <v>4052.25</v>
      </c>
      <c r="M119" s="359">
        <v>4052.25</v>
      </c>
      <c r="N119" s="360"/>
      <c r="O119" s="317">
        <v>17.510000000000002</v>
      </c>
      <c r="P119" s="317">
        <v>6.69</v>
      </c>
      <c r="Q119" s="317">
        <v>41.52</v>
      </c>
      <c r="R119" s="378">
        <v>3721</v>
      </c>
      <c r="S119" s="379" t="s">
        <v>37</v>
      </c>
      <c r="T119" s="378">
        <f>((100-O119)/(100-P119))*R119</f>
        <v>3289.5219161933337</v>
      </c>
      <c r="U119" s="317">
        <f>O119-P119</f>
        <v>10.82</v>
      </c>
      <c r="V119" s="316"/>
      <c r="W119" s="317"/>
      <c r="X119" s="317"/>
      <c r="Y119" s="317"/>
      <c r="Z119" s="206">
        <v>4150</v>
      </c>
      <c r="AA119" s="206" t="s">
        <v>34</v>
      </c>
      <c r="AB119" s="378">
        <v>3850</v>
      </c>
      <c r="AC119" s="317"/>
      <c r="AD119" s="320"/>
      <c r="AE119" s="53"/>
      <c r="AF119" s="54"/>
      <c r="AG119" s="53"/>
      <c r="AH119" s="77"/>
    </row>
    <row r="120" spans="1:34" ht="26.25" customHeight="1">
      <c r="A120" s="415"/>
      <c r="B120" s="416"/>
      <c r="C120" s="417"/>
      <c r="D120" s="418"/>
      <c r="E120" s="419"/>
      <c r="F120" s="420"/>
      <c r="G120" s="420"/>
      <c r="H120" s="417"/>
      <c r="I120" s="416"/>
      <c r="J120" s="421"/>
      <c r="K120" s="422"/>
      <c r="L120" s="423"/>
      <c r="M120" s="424"/>
      <c r="N120" s="425"/>
      <c r="O120" s="426"/>
      <c r="P120" s="426"/>
      <c r="Q120" s="426"/>
      <c r="R120" s="427"/>
      <c r="S120" s="426"/>
      <c r="T120" s="427"/>
      <c r="U120" s="426"/>
      <c r="V120" s="426"/>
      <c r="W120" s="426"/>
      <c r="X120" s="426"/>
      <c r="Y120" s="426"/>
      <c r="Z120" s="239"/>
      <c r="AA120" s="239"/>
      <c r="AB120" s="427"/>
      <c r="AC120" s="426"/>
      <c r="AD120" s="320"/>
      <c r="AE120" s="53"/>
      <c r="AF120" s="54"/>
      <c r="AG120" s="53"/>
    </row>
    <row r="121" spans="1:34" ht="26.25" customHeight="1">
      <c r="A121" s="415"/>
      <c r="B121" s="416"/>
      <c r="C121" s="417"/>
      <c r="D121" s="418"/>
      <c r="E121" s="419"/>
      <c r="F121" s="420"/>
      <c r="G121" s="420"/>
      <c r="H121" s="417"/>
      <c r="I121" s="416"/>
      <c r="J121" s="421"/>
      <c r="K121" s="422"/>
      <c r="L121" s="423"/>
      <c r="M121" s="424"/>
      <c r="N121" s="425"/>
      <c r="O121" s="426"/>
      <c r="P121" s="426"/>
      <c r="Q121" s="426"/>
      <c r="R121" s="427"/>
      <c r="S121" s="426"/>
      <c r="T121" s="427"/>
      <c r="U121" s="426"/>
      <c r="V121" s="426"/>
      <c r="W121" s="426"/>
      <c r="X121" s="426"/>
      <c r="Y121" s="426"/>
      <c r="Z121" s="239"/>
      <c r="AA121" s="239"/>
      <c r="AB121" s="427"/>
      <c r="AC121" s="426"/>
      <c r="AD121" s="320"/>
      <c r="AE121" s="53"/>
      <c r="AF121" s="54"/>
      <c r="AG121" s="53"/>
    </row>
    <row r="122" spans="1:34" ht="26.25" customHeight="1">
      <c r="A122" s="415"/>
      <c r="B122" s="416"/>
      <c r="C122" s="417"/>
      <c r="D122" s="418"/>
      <c r="E122" s="419"/>
      <c r="F122" s="420"/>
      <c r="G122" s="420"/>
      <c r="H122" s="417"/>
      <c r="I122" s="416"/>
      <c r="J122" s="421"/>
      <c r="K122" s="422"/>
      <c r="L122" s="423"/>
      <c r="M122" s="424"/>
      <c r="N122" s="425"/>
      <c r="O122" s="426"/>
      <c r="P122" s="426"/>
      <c r="Q122" s="426"/>
      <c r="R122" s="427"/>
      <c r="S122" s="426"/>
      <c r="T122" s="427"/>
      <c r="U122" s="426"/>
      <c r="V122" s="426"/>
      <c r="W122" s="426"/>
      <c r="X122" s="426"/>
      <c r="Y122" s="426"/>
      <c r="Z122" s="239"/>
      <c r="AA122" s="239"/>
      <c r="AB122" s="427"/>
      <c r="AC122" s="426"/>
      <c r="AD122" s="320"/>
      <c r="AE122" s="53"/>
      <c r="AF122" s="54"/>
      <c r="AG122" s="53"/>
    </row>
    <row r="123" spans="1:34" ht="25.5" customHeight="1">
      <c r="A123" s="53"/>
      <c r="B123" s="428"/>
      <c r="C123" s="114"/>
      <c r="D123" s="59"/>
      <c r="E123" s="114"/>
      <c r="F123" s="107"/>
      <c r="G123" s="107"/>
      <c r="H123" s="59"/>
      <c r="I123" s="59"/>
      <c r="J123" s="127"/>
      <c r="K123" s="128"/>
      <c r="L123" s="127"/>
      <c r="M123" s="108"/>
      <c r="N123" s="110"/>
      <c r="O123" s="49"/>
      <c r="P123" s="49"/>
      <c r="Q123" s="49"/>
      <c r="R123" s="51"/>
      <c r="S123" s="49"/>
      <c r="T123" s="51"/>
      <c r="U123" s="49"/>
      <c r="V123" s="50"/>
      <c r="W123" s="49"/>
      <c r="X123" s="49"/>
      <c r="Y123" s="49"/>
      <c r="Z123" s="44"/>
      <c r="AA123" s="44"/>
      <c r="AB123" s="51"/>
      <c r="AC123" s="49"/>
      <c r="AD123" s="51"/>
      <c r="AE123" s="53"/>
      <c r="AF123" s="54"/>
      <c r="AG123" s="53"/>
      <c r="AH123" s="77"/>
    </row>
    <row r="124" spans="1:34" ht="22.5" customHeight="1">
      <c r="A124" s="19" t="s">
        <v>4</v>
      </c>
      <c r="B124" s="20" t="s">
        <v>5</v>
      </c>
      <c r="C124" s="20" t="s">
        <v>6</v>
      </c>
      <c r="D124" s="20" t="s">
        <v>7</v>
      </c>
      <c r="E124" s="21" t="s">
        <v>8</v>
      </c>
      <c r="F124" s="20" t="s">
        <v>9</v>
      </c>
      <c r="G124" s="89"/>
      <c r="H124" s="20" t="s">
        <v>10</v>
      </c>
      <c r="I124" s="20" t="s">
        <v>11</v>
      </c>
      <c r="J124" s="22" t="s">
        <v>12</v>
      </c>
      <c r="K124" s="23"/>
      <c r="L124" s="24"/>
      <c r="M124" s="20" t="s">
        <v>13</v>
      </c>
      <c r="N124" s="93"/>
      <c r="O124" s="26" t="s">
        <v>14</v>
      </c>
      <c r="P124" s="27" t="s">
        <v>203</v>
      </c>
      <c r="Q124" s="27"/>
      <c r="R124" s="27"/>
      <c r="S124" s="27"/>
      <c r="T124" s="28" t="s">
        <v>16</v>
      </c>
      <c r="U124" s="29" t="s">
        <v>17</v>
      </c>
      <c r="V124" s="98"/>
      <c r="W124" s="26" t="s">
        <v>14</v>
      </c>
      <c r="X124" s="27" t="s">
        <v>204</v>
      </c>
      <c r="Y124" s="27"/>
      <c r="Z124" s="27"/>
      <c r="AA124" s="27"/>
      <c r="AB124" s="28" t="s">
        <v>16</v>
      </c>
      <c r="AC124" s="29" t="s">
        <v>17</v>
      </c>
      <c r="AD124" s="31" t="s">
        <v>19</v>
      </c>
      <c r="AE124" s="32" t="s">
        <v>20</v>
      </c>
      <c r="AF124" s="32" t="s">
        <v>21</v>
      </c>
      <c r="AG124" s="32" t="s">
        <v>22</v>
      </c>
      <c r="AH124" s="77"/>
    </row>
    <row r="125" spans="1:34" ht="22.5" customHeight="1">
      <c r="A125" s="152"/>
      <c r="B125" s="278"/>
      <c r="C125" s="278"/>
      <c r="D125" s="278"/>
      <c r="E125" s="279"/>
      <c r="F125" s="278"/>
      <c r="G125" s="345"/>
      <c r="H125" s="278"/>
      <c r="I125" s="278"/>
      <c r="J125" s="346" t="s">
        <v>23</v>
      </c>
      <c r="K125" s="154" t="s">
        <v>24</v>
      </c>
      <c r="L125" s="347" t="s">
        <v>13</v>
      </c>
      <c r="M125" s="278"/>
      <c r="N125" s="348"/>
      <c r="O125" s="94"/>
      <c r="P125" s="346" t="s">
        <v>25</v>
      </c>
      <c r="Q125" s="346" t="s">
        <v>26</v>
      </c>
      <c r="R125" s="349" t="s">
        <v>27</v>
      </c>
      <c r="S125" s="89" t="s">
        <v>28</v>
      </c>
      <c r="T125" s="350"/>
      <c r="U125" s="97"/>
      <c r="V125" s="351"/>
      <c r="W125" s="94"/>
      <c r="X125" s="346" t="s">
        <v>25</v>
      </c>
      <c r="Y125" s="346" t="s">
        <v>26</v>
      </c>
      <c r="Z125" s="352" t="s">
        <v>27</v>
      </c>
      <c r="AA125" s="89" t="s">
        <v>28</v>
      </c>
      <c r="AB125" s="350"/>
      <c r="AC125" s="97"/>
      <c r="AD125" s="31"/>
      <c r="AE125" s="32"/>
      <c r="AF125" s="32"/>
      <c r="AG125" s="32"/>
      <c r="AH125" s="77"/>
    </row>
    <row r="126" spans="1:34" ht="26.25" customHeight="1">
      <c r="A126" s="353"/>
      <c r="B126" s="370"/>
      <c r="C126" s="362">
        <v>1</v>
      </c>
      <c r="D126" s="375" t="s">
        <v>206</v>
      </c>
      <c r="E126" s="206" t="s">
        <v>47</v>
      </c>
      <c r="F126" s="358"/>
      <c r="G126" s="358"/>
      <c r="H126" s="358"/>
      <c r="I126" s="365"/>
      <c r="J126" s="371"/>
      <c r="K126" s="376">
        <v>15371.02</v>
      </c>
      <c r="L126" s="377">
        <v>15251.14</v>
      </c>
      <c r="M126" s="373"/>
      <c r="N126" s="374"/>
      <c r="O126" s="317"/>
      <c r="P126" s="317"/>
      <c r="Q126" s="317"/>
      <c r="R126" s="378">
        <v>2945.2342598651639</v>
      </c>
      <c r="S126" s="379" t="s">
        <v>42</v>
      </c>
      <c r="T126" s="378">
        <v>2648.642460583721</v>
      </c>
      <c r="U126" s="317"/>
      <c r="V126" s="316"/>
      <c r="W126" s="317"/>
      <c r="X126" s="317"/>
      <c r="Y126" s="317"/>
      <c r="Z126" s="206">
        <v>3448.3461422859377</v>
      </c>
      <c r="AA126" s="206" t="s">
        <v>33</v>
      </c>
      <c r="AB126" s="206">
        <v>3159.211956981384</v>
      </c>
      <c r="AC126" s="317"/>
      <c r="AD126" s="320"/>
      <c r="AE126" s="53"/>
      <c r="AF126" s="54"/>
      <c r="AG126" s="53"/>
      <c r="AH126" s="77"/>
    </row>
    <row r="127" spans="1:34" ht="26.25" customHeight="1">
      <c r="A127" s="353"/>
      <c r="B127" s="361"/>
      <c r="C127" s="362">
        <v>2</v>
      </c>
      <c r="D127" s="375" t="s">
        <v>216</v>
      </c>
      <c r="E127" s="206" t="s">
        <v>47</v>
      </c>
      <c r="F127" s="358"/>
      <c r="G127" s="358"/>
      <c r="H127" s="358"/>
      <c r="I127" s="365"/>
      <c r="J127" s="381"/>
      <c r="K127" s="385">
        <v>7655.6</v>
      </c>
      <c r="L127" s="386">
        <v>7594.66</v>
      </c>
      <c r="M127" s="383"/>
      <c r="N127" s="384"/>
      <c r="O127" s="317"/>
      <c r="P127" s="317"/>
      <c r="Q127" s="317"/>
      <c r="R127" s="378">
        <v>2730.3956687988666</v>
      </c>
      <c r="S127" s="379" t="s">
        <v>50</v>
      </c>
      <c r="T127" s="378">
        <v>2504.4089497699915</v>
      </c>
      <c r="U127" s="317"/>
      <c r="V127" s="316"/>
      <c r="W127" s="317"/>
      <c r="X127" s="317"/>
      <c r="Y127" s="317"/>
      <c r="Z127" s="206">
        <v>3681.9614922409742</v>
      </c>
      <c r="AA127" s="206" t="s">
        <v>33</v>
      </c>
      <c r="AB127" s="206">
        <v>3496.0837999661567</v>
      </c>
      <c r="AC127" s="317"/>
      <c r="AD127" s="320"/>
      <c r="AE127" s="53"/>
      <c r="AF127" s="54"/>
      <c r="AG127" s="53"/>
      <c r="AH127" s="77"/>
    </row>
    <row r="128" spans="1:34" ht="26.25" customHeight="1">
      <c r="A128" s="353"/>
      <c r="B128" s="354"/>
      <c r="C128" s="355">
        <v>3</v>
      </c>
      <c r="D128" s="396" t="s">
        <v>221</v>
      </c>
      <c r="E128" s="389" t="s">
        <v>47</v>
      </c>
      <c r="F128" s="387"/>
      <c r="G128" s="387"/>
      <c r="H128" s="355"/>
      <c r="I128" s="354"/>
      <c r="J128" s="366"/>
      <c r="K128" s="390">
        <v>3567.59</v>
      </c>
      <c r="L128" s="390">
        <v>3540</v>
      </c>
      <c r="M128" s="359"/>
      <c r="N128" s="360"/>
      <c r="O128" s="317"/>
      <c r="P128" s="317"/>
      <c r="Q128" s="317"/>
      <c r="R128" s="378">
        <v>3180</v>
      </c>
      <c r="S128" s="379" t="s">
        <v>47</v>
      </c>
      <c r="T128" s="378">
        <v>2824.6329278887924</v>
      </c>
      <c r="U128" s="317"/>
      <c r="V128" s="316"/>
      <c r="W128" s="317"/>
      <c r="X128" s="317"/>
      <c r="Y128" s="317"/>
      <c r="Z128" s="206">
        <v>4054</v>
      </c>
      <c r="AA128" s="206" t="s">
        <v>34</v>
      </c>
      <c r="AB128" s="378">
        <v>3823.860262008734</v>
      </c>
      <c r="AC128" s="317"/>
      <c r="AD128" s="320"/>
      <c r="AE128" s="53"/>
      <c r="AF128" s="54"/>
      <c r="AG128" s="53"/>
      <c r="AH128" s="77"/>
    </row>
    <row r="129" spans="1:34" ht="26.25" customHeight="1">
      <c r="A129" s="353"/>
      <c r="B129" s="391"/>
      <c r="C129" s="356">
        <v>4</v>
      </c>
      <c r="D129" s="388" t="s">
        <v>223</v>
      </c>
      <c r="E129" s="388" t="s">
        <v>34</v>
      </c>
      <c r="F129" s="356"/>
      <c r="G129" s="356"/>
      <c r="H129" s="392"/>
      <c r="I129" s="393"/>
      <c r="J129" s="359"/>
      <c r="K129" s="395">
        <v>2165.14</v>
      </c>
      <c r="L129" s="390">
        <v>2165.14</v>
      </c>
      <c r="M129" s="359"/>
      <c r="N129" s="360"/>
      <c r="O129" s="317"/>
      <c r="P129" s="317"/>
      <c r="Q129" s="317"/>
      <c r="R129" s="378">
        <v>3531</v>
      </c>
      <c r="S129" s="379" t="s">
        <v>33</v>
      </c>
      <c r="T129" s="378">
        <v>3270.3813090198632</v>
      </c>
      <c r="U129" s="317"/>
      <c r="V129" s="316"/>
      <c r="W129" s="317"/>
      <c r="X129" s="317"/>
      <c r="Y129" s="317"/>
      <c r="Z129" s="206">
        <v>4025</v>
      </c>
      <c r="AA129" s="206" t="s">
        <v>34</v>
      </c>
      <c r="AB129" s="378">
        <v>3625.9717218036908</v>
      </c>
      <c r="AC129" s="317"/>
      <c r="AD129" s="320"/>
      <c r="AE129" s="53"/>
      <c r="AF129" s="54"/>
      <c r="AG129" s="53"/>
      <c r="AH129" s="77"/>
    </row>
    <row r="130" spans="1:34" ht="26.25" customHeight="1">
      <c r="A130" s="353"/>
      <c r="B130" s="391"/>
      <c r="C130" s="356">
        <v>5</v>
      </c>
      <c r="D130" s="396" t="s">
        <v>159</v>
      </c>
      <c r="E130" s="396" t="s">
        <v>34</v>
      </c>
      <c r="F130" s="356"/>
      <c r="G130" s="356"/>
      <c r="H130" s="392"/>
      <c r="I130" s="393"/>
      <c r="J130" s="359"/>
      <c r="K130" s="395">
        <v>1955</v>
      </c>
      <c r="L130" s="390">
        <v>1923.21</v>
      </c>
      <c r="M130" s="359"/>
      <c r="N130" s="360"/>
      <c r="O130" s="317"/>
      <c r="P130" s="317"/>
      <c r="Q130" s="317"/>
      <c r="R130" s="378">
        <v>3531</v>
      </c>
      <c r="S130" s="379" t="s">
        <v>33</v>
      </c>
      <c r="T130" s="378">
        <v>3270.3813090198632</v>
      </c>
      <c r="U130" s="317"/>
      <c r="V130" s="316"/>
      <c r="W130" s="317"/>
      <c r="X130" s="317"/>
      <c r="Y130" s="317"/>
      <c r="Z130" s="206">
        <v>4080</v>
      </c>
      <c r="AA130" s="206" t="s">
        <v>34</v>
      </c>
      <c r="AB130" s="378">
        <v>3711.317254174397</v>
      </c>
      <c r="AC130" s="317"/>
      <c r="AD130" s="320"/>
      <c r="AE130" s="53"/>
      <c r="AF130" s="54"/>
      <c r="AG130" s="53"/>
      <c r="AH130" s="77"/>
    </row>
    <row r="131" spans="1:34" ht="26.25" customHeight="1">
      <c r="A131" s="353"/>
      <c r="B131" s="391"/>
      <c r="C131" s="356">
        <v>6</v>
      </c>
      <c r="D131" s="396" t="s">
        <v>226</v>
      </c>
      <c r="E131" s="396" t="s">
        <v>34</v>
      </c>
      <c r="F131" s="356"/>
      <c r="G131" s="356"/>
      <c r="H131" s="392"/>
      <c r="I131" s="392"/>
      <c r="J131" s="359"/>
      <c r="K131" s="390">
        <v>3928</v>
      </c>
      <c r="L131" s="398">
        <v>3897.37</v>
      </c>
      <c r="M131" s="359"/>
      <c r="N131" s="360"/>
      <c r="O131" s="317"/>
      <c r="P131" s="317"/>
      <c r="Q131" s="317"/>
      <c r="R131" s="378">
        <v>2989</v>
      </c>
      <c r="S131" s="379" t="s">
        <v>42</v>
      </c>
      <c r="T131" s="378">
        <v>2529.1292974588941</v>
      </c>
      <c r="U131" s="317"/>
      <c r="V131" s="316"/>
      <c r="W131" s="317"/>
      <c r="X131" s="317"/>
      <c r="Y131" s="317"/>
      <c r="Z131" s="206">
        <v>4157</v>
      </c>
      <c r="AA131" s="206" t="s">
        <v>34</v>
      </c>
      <c r="AB131" s="378">
        <v>3761.3545077493995</v>
      </c>
      <c r="AC131" s="317"/>
      <c r="AD131" s="320"/>
      <c r="AE131" s="53"/>
      <c r="AF131" s="54"/>
      <c r="AG131" s="53"/>
      <c r="AH131" s="77"/>
    </row>
    <row r="132" spans="1:34" ht="26.25" customHeight="1">
      <c r="A132" s="353"/>
      <c r="B132" s="354"/>
      <c r="C132" s="355">
        <v>7</v>
      </c>
      <c r="D132" s="396" t="s">
        <v>228</v>
      </c>
      <c r="E132" s="399" t="s">
        <v>68</v>
      </c>
      <c r="F132" s="356"/>
      <c r="G132" s="356"/>
      <c r="H132" s="355"/>
      <c r="I132" s="354"/>
      <c r="J132" s="359"/>
      <c r="K132" s="390">
        <v>1882.87</v>
      </c>
      <c r="L132" s="400">
        <v>1852.1</v>
      </c>
      <c r="M132" s="359"/>
      <c r="N132" s="360"/>
      <c r="O132" s="317"/>
      <c r="P132" s="317"/>
      <c r="Q132" s="317"/>
      <c r="R132" s="378">
        <v>2652</v>
      </c>
      <c r="S132" s="379" t="s">
        <v>50</v>
      </c>
      <c r="T132" s="378">
        <v>2238.4030878364279</v>
      </c>
      <c r="U132" s="317"/>
      <c r="V132" s="316"/>
      <c r="W132" s="317"/>
      <c r="X132" s="317"/>
      <c r="Y132" s="317"/>
      <c r="Z132" s="206">
        <v>4717</v>
      </c>
      <c r="AA132" s="206" t="s">
        <v>68</v>
      </c>
      <c r="AB132" s="378">
        <v>4312.5428722840488</v>
      </c>
      <c r="AC132" s="317"/>
      <c r="AD132" s="320"/>
      <c r="AE132" s="53"/>
      <c r="AF132" s="54"/>
      <c r="AG132" s="53"/>
      <c r="AH132" s="77"/>
    </row>
    <row r="133" spans="1:34" ht="26.25" customHeight="1">
      <c r="A133" s="353"/>
      <c r="B133" s="354"/>
      <c r="C133" s="355">
        <v>8</v>
      </c>
      <c r="D133" s="396" t="s">
        <v>230</v>
      </c>
      <c r="E133" s="399" t="s">
        <v>37</v>
      </c>
      <c r="F133" s="356"/>
      <c r="G133" s="356"/>
      <c r="H133" s="355"/>
      <c r="I133" s="354"/>
      <c r="J133" s="359"/>
      <c r="K133" s="390">
        <v>2041.9</v>
      </c>
      <c r="L133" s="400">
        <v>2041.9</v>
      </c>
      <c r="M133" s="359"/>
      <c r="N133" s="360"/>
      <c r="O133" s="317"/>
      <c r="P133" s="317"/>
      <c r="Q133" s="317"/>
      <c r="R133" s="378">
        <v>3885</v>
      </c>
      <c r="S133" s="379" t="s">
        <v>37</v>
      </c>
      <c r="T133" s="378">
        <v>3340.726641751201</v>
      </c>
      <c r="U133" s="317"/>
      <c r="V133" s="316"/>
      <c r="W133" s="317"/>
      <c r="X133" s="317"/>
      <c r="Y133" s="317"/>
      <c r="Z133" s="206">
        <v>4481</v>
      </c>
      <c r="AA133" s="206" t="s">
        <v>31</v>
      </c>
      <c r="AB133" s="378">
        <v>4352.7542929828278</v>
      </c>
      <c r="AC133" s="317"/>
      <c r="AD133" s="320"/>
      <c r="AE133" s="53"/>
      <c r="AF133" s="54"/>
      <c r="AG133" s="53"/>
      <c r="AH133" s="77"/>
    </row>
    <row r="134" spans="1:34" ht="26.25" customHeight="1">
      <c r="A134" s="353"/>
      <c r="B134" s="370"/>
      <c r="C134" s="362">
        <v>9</v>
      </c>
      <c r="D134" s="375" t="s">
        <v>56</v>
      </c>
      <c r="E134" s="206" t="s">
        <v>34</v>
      </c>
      <c r="F134" s="358"/>
      <c r="G134" s="358"/>
      <c r="H134" s="358"/>
      <c r="I134" s="365"/>
      <c r="J134" s="371"/>
      <c r="K134" s="376">
        <v>20036.669999999998</v>
      </c>
      <c r="L134" s="377">
        <v>19881.13</v>
      </c>
      <c r="M134" s="373"/>
      <c r="N134" s="374"/>
      <c r="O134" s="317"/>
      <c r="P134" s="317"/>
      <c r="Q134" s="317"/>
      <c r="R134" s="378">
        <v>3066.3284873646517</v>
      </c>
      <c r="S134" s="379" t="s">
        <v>42</v>
      </c>
      <c r="T134" s="378">
        <v>2754.4938963966433</v>
      </c>
      <c r="U134" s="317"/>
      <c r="V134" s="316"/>
      <c r="W134" s="317"/>
      <c r="X134" s="317"/>
      <c r="Y134" s="317"/>
      <c r="Z134" s="206">
        <v>3963.130422869669</v>
      </c>
      <c r="AA134" s="206" t="s">
        <v>37</v>
      </c>
      <c r="AB134" s="378">
        <v>3643.8387761401809</v>
      </c>
      <c r="AC134" s="317"/>
      <c r="AD134" s="320"/>
      <c r="AE134" s="53"/>
      <c r="AF134" s="54"/>
      <c r="AG134" s="53"/>
      <c r="AH134" s="77"/>
    </row>
    <row r="135" spans="1:34" ht="26.25" customHeight="1">
      <c r="A135" s="353"/>
      <c r="B135" s="402"/>
      <c r="C135" s="355">
        <v>10</v>
      </c>
      <c r="D135" s="429" t="s">
        <v>237</v>
      </c>
      <c r="E135" s="430" t="s">
        <v>34</v>
      </c>
      <c r="F135" s="356"/>
      <c r="G135" s="356"/>
      <c r="H135" s="355"/>
      <c r="I135" s="354"/>
      <c r="J135" s="366"/>
      <c r="K135" s="431">
        <v>8126.5</v>
      </c>
      <c r="L135" s="432">
        <v>8063.119999999999</v>
      </c>
      <c r="M135" s="368"/>
      <c r="N135" s="369"/>
      <c r="O135" s="317"/>
      <c r="P135" s="317"/>
      <c r="Q135" s="317"/>
      <c r="R135" s="433">
        <v>3124.8068650844834</v>
      </c>
      <c r="S135" s="434" t="s">
        <v>47</v>
      </c>
      <c r="T135" s="433">
        <v>2720.5416427260029</v>
      </c>
      <c r="U135" s="317"/>
      <c r="V135" s="316"/>
      <c r="W135" s="317"/>
      <c r="X135" s="317"/>
      <c r="Y135" s="317"/>
      <c r="Z135" s="433">
        <v>4167.6174736971634</v>
      </c>
      <c r="AA135" s="434" t="s">
        <v>34</v>
      </c>
      <c r="AB135" s="433">
        <v>3817.1305456879941</v>
      </c>
      <c r="AC135" s="317"/>
      <c r="AD135" s="320"/>
      <c r="AE135" s="53"/>
      <c r="AF135" s="54"/>
      <c r="AG135" s="53"/>
      <c r="AH135" s="77"/>
    </row>
    <row r="136" spans="1:34" ht="26.25" customHeight="1">
      <c r="A136" s="353"/>
      <c r="B136" s="370"/>
      <c r="C136" s="362">
        <v>11</v>
      </c>
      <c r="D136" s="375" t="s">
        <v>239</v>
      </c>
      <c r="E136" s="206" t="s">
        <v>33</v>
      </c>
      <c r="F136" s="358"/>
      <c r="G136" s="358"/>
      <c r="H136" s="358"/>
      <c r="I136" s="365"/>
      <c r="J136" s="381"/>
      <c r="K136" s="385">
        <v>4282.29</v>
      </c>
      <c r="L136" s="386">
        <v>4171.57</v>
      </c>
      <c r="M136" s="383"/>
      <c r="N136" s="384"/>
      <c r="O136" s="317"/>
      <c r="P136" s="317"/>
      <c r="Q136" s="317"/>
      <c r="R136" s="378">
        <v>3028.0547809911013</v>
      </c>
      <c r="S136" s="379" t="s">
        <v>42</v>
      </c>
      <c r="T136" s="378">
        <v>2669.2771621096686</v>
      </c>
      <c r="U136" s="317"/>
      <c r="V136" s="316"/>
      <c r="W136" s="317"/>
      <c r="X136" s="317"/>
      <c r="Y136" s="317"/>
      <c r="Z136" s="206">
        <v>3672.6224379946243</v>
      </c>
      <c r="AA136" s="206" t="s">
        <v>33</v>
      </c>
      <c r="AB136" s="378">
        <v>3315.3398391678738</v>
      </c>
      <c r="AC136" s="317"/>
      <c r="AD136" s="320"/>
      <c r="AE136" s="53"/>
      <c r="AF136" s="54"/>
      <c r="AG136" s="53"/>
      <c r="AH136" s="77"/>
    </row>
    <row r="137" spans="1:34" ht="26.25" customHeight="1">
      <c r="A137" s="353"/>
      <c r="B137" s="370"/>
      <c r="C137" s="362">
        <v>12</v>
      </c>
      <c r="D137" s="375" t="s">
        <v>241</v>
      </c>
      <c r="E137" s="206" t="s">
        <v>47</v>
      </c>
      <c r="F137" s="358"/>
      <c r="G137" s="358"/>
      <c r="H137" s="358"/>
      <c r="I137" s="365"/>
      <c r="J137" s="381"/>
      <c r="K137" s="385">
        <v>9715.6</v>
      </c>
      <c r="L137" s="386">
        <v>9715.6</v>
      </c>
      <c r="M137" s="383"/>
      <c r="N137" s="384"/>
      <c r="O137" s="317"/>
      <c r="P137" s="317"/>
      <c r="Q137" s="317"/>
      <c r="R137" s="378">
        <v>3030.0571078620574</v>
      </c>
      <c r="S137" s="379" t="s">
        <v>42</v>
      </c>
      <c r="T137" s="378">
        <v>2663.8700380220685</v>
      </c>
      <c r="U137" s="317"/>
      <c r="V137" s="316"/>
      <c r="W137" s="317"/>
      <c r="X137" s="317"/>
      <c r="Y137" s="317"/>
      <c r="Z137" s="206">
        <v>3503.7446374902215</v>
      </c>
      <c r="AA137" s="206" t="s">
        <v>33</v>
      </c>
      <c r="AB137" s="378">
        <v>3184.1872669073232</v>
      </c>
      <c r="AC137" s="317"/>
      <c r="AD137" s="320"/>
      <c r="AE137" s="53"/>
      <c r="AF137" s="54"/>
      <c r="AG137" s="53"/>
      <c r="AH137" s="77"/>
    </row>
    <row r="138" spans="1:34" ht="26.25" customHeight="1">
      <c r="A138" s="353"/>
      <c r="B138" s="391"/>
      <c r="C138" s="356">
        <v>13</v>
      </c>
      <c r="D138" s="396" t="s">
        <v>243</v>
      </c>
      <c r="E138" s="396" t="s">
        <v>47</v>
      </c>
      <c r="F138" s="356"/>
      <c r="G138" s="356"/>
      <c r="H138" s="392"/>
      <c r="I138" s="392"/>
      <c r="J138" s="359"/>
      <c r="K138" s="390">
        <v>3935.4</v>
      </c>
      <c r="L138" s="398">
        <v>3904.7</v>
      </c>
      <c r="M138" s="407"/>
      <c r="N138" s="408"/>
      <c r="O138" s="317"/>
      <c r="P138" s="317"/>
      <c r="Q138" s="317"/>
      <c r="R138" s="378">
        <v>2996.9999999999995</v>
      </c>
      <c r="S138" s="379" t="s">
        <v>42</v>
      </c>
      <c r="T138" s="378">
        <v>2494</v>
      </c>
      <c r="U138" s="317"/>
      <c r="V138" s="316"/>
      <c r="W138" s="317"/>
      <c r="X138" s="317"/>
      <c r="Y138" s="317"/>
      <c r="Z138" s="206">
        <v>3512.9309854144431</v>
      </c>
      <c r="AA138" s="206" t="s">
        <v>33</v>
      </c>
      <c r="AB138" s="378">
        <v>3200.8866308813804</v>
      </c>
      <c r="AC138" s="317"/>
      <c r="AD138" s="320"/>
      <c r="AE138" s="53"/>
      <c r="AF138" s="54"/>
      <c r="AG138" s="53"/>
      <c r="AH138" s="77"/>
    </row>
    <row r="139" spans="1:34" ht="26.25" customHeight="1">
      <c r="A139" s="353"/>
      <c r="B139" s="370"/>
      <c r="C139" s="362">
        <v>14</v>
      </c>
      <c r="D139" s="375" t="s">
        <v>72</v>
      </c>
      <c r="E139" s="206" t="s">
        <v>34</v>
      </c>
      <c r="F139" s="358"/>
      <c r="G139" s="358"/>
      <c r="H139" s="358"/>
      <c r="I139" s="365"/>
      <c r="J139" s="381"/>
      <c r="K139" s="385">
        <v>107307.61000000002</v>
      </c>
      <c r="L139" s="386">
        <v>106467.35000000002</v>
      </c>
      <c r="M139" s="383"/>
      <c r="N139" s="384"/>
      <c r="O139" s="317"/>
      <c r="P139" s="317"/>
      <c r="Q139" s="317"/>
      <c r="R139" s="378">
        <v>3692.6841325533123</v>
      </c>
      <c r="S139" s="379" t="s">
        <v>33</v>
      </c>
      <c r="T139" s="378">
        <v>3304.6233647464423</v>
      </c>
      <c r="U139" s="317"/>
      <c r="V139" s="316"/>
      <c r="W139" s="317"/>
      <c r="X139" s="317"/>
      <c r="Y139" s="317"/>
      <c r="Z139" s="206">
        <v>4247.0274056984399</v>
      </c>
      <c r="AA139" s="206" t="s">
        <v>34</v>
      </c>
      <c r="AB139" s="378">
        <v>3962.952997993933</v>
      </c>
      <c r="AC139" s="317"/>
      <c r="AD139" s="320"/>
      <c r="AE139" s="53"/>
      <c r="AF139" s="54"/>
      <c r="AG139" s="53"/>
      <c r="AH139" s="77"/>
    </row>
    <row r="140" spans="1:34" ht="26.25" customHeight="1">
      <c r="A140" s="353"/>
      <c r="B140" s="391"/>
      <c r="C140" s="356">
        <v>15</v>
      </c>
      <c r="D140" s="396" t="s">
        <v>132</v>
      </c>
      <c r="E140" s="396" t="s">
        <v>34</v>
      </c>
      <c r="F140" s="356"/>
      <c r="G140" s="356"/>
      <c r="H140" s="392"/>
      <c r="I140" s="392"/>
      <c r="J140" s="359"/>
      <c r="K140" s="390">
        <v>3933.33</v>
      </c>
      <c r="L140" s="390">
        <v>3902.2</v>
      </c>
      <c r="M140" s="359"/>
      <c r="N140" s="360"/>
      <c r="O140" s="317"/>
      <c r="P140" s="317"/>
      <c r="Q140" s="317"/>
      <c r="R140" s="378">
        <v>3057</v>
      </c>
      <c r="S140" s="379" t="s">
        <v>42</v>
      </c>
      <c r="T140" s="378">
        <v>2651.5101907356948</v>
      </c>
      <c r="U140" s="317"/>
      <c r="V140" s="316"/>
      <c r="W140" s="317"/>
      <c r="X140" s="317"/>
      <c r="Y140" s="317"/>
      <c r="Z140" s="206">
        <v>3598</v>
      </c>
      <c r="AA140" s="206" t="s">
        <v>33</v>
      </c>
      <c r="AB140" s="378">
        <v>3133.7034992824815</v>
      </c>
      <c r="AC140" s="317"/>
      <c r="AD140" s="320"/>
      <c r="AE140" s="53"/>
      <c r="AF140" s="54"/>
      <c r="AG140" s="53"/>
      <c r="AH140" s="77"/>
    </row>
    <row r="141" spans="1:34" ht="26.25" customHeight="1">
      <c r="A141" s="353">
        <v>9</v>
      </c>
      <c r="B141" s="391" t="s">
        <v>246</v>
      </c>
      <c r="C141" s="356">
        <v>16</v>
      </c>
      <c r="D141" s="396" t="s">
        <v>251</v>
      </c>
      <c r="E141" s="396" t="s">
        <v>33</v>
      </c>
      <c r="F141" s="356">
        <v>55</v>
      </c>
      <c r="G141" s="356"/>
      <c r="H141" s="392">
        <v>162000040</v>
      </c>
      <c r="I141" s="392" t="s">
        <v>191</v>
      </c>
      <c r="J141" s="359">
        <v>3155.21</v>
      </c>
      <c r="K141" s="413">
        <v>3155.21</v>
      </c>
      <c r="L141" s="390">
        <v>3130.59</v>
      </c>
      <c r="M141" s="407">
        <v>3130.59</v>
      </c>
      <c r="N141" s="408"/>
      <c r="O141" s="317">
        <v>18.38</v>
      </c>
      <c r="P141" s="317">
        <v>4.04</v>
      </c>
      <c r="Q141" s="317">
        <v>56.06</v>
      </c>
      <c r="R141" s="318">
        <v>2738</v>
      </c>
      <c r="S141" s="317" t="s">
        <v>50</v>
      </c>
      <c r="T141" s="318">
        <v>2328.8407669862445</v>
      </c>
      <c r="U141" s="317">
        <v>14.34</v>
      </c>
      <c r="V141" s="316"/>
      <c r="W141" s="317"/>
      <c r="X141" s="317"/>
      <c r="Y141" s="317"/>
      <c r="Z141" s="206">
        <v>3550</v>
      </c>
      <c r="AA141" s="206" t="s">
        <v>33</v>
      </c>
      <c r="AB141" s="378">
        <v>3250</v>
      </c>
      <c r="AC141" s="317"/>
      <c r="AD141" s="320"/>
      <c r="AE141" s="53"/>
      <c r="AF141" s="54"/>
      <c r="AG141" s="53"/>
      <c r="AH141" s="77"/>
    </row>
    <row r="142" spans="1:34" ht="26.25" customHeight="1">
      <c r="A142" s="353"/>
      <c r="B142" s="354"/>
      <c r="C142" s="355">
        <v>17</v>
      </c>
      <c r="D142" s="429" t="s">
        <v>253</v>
      </c>
      <c r="E142" s="430" t="s">
        <v>34</v>
      </c>
      <c r="F142" s="387"/>
      <c r="G142" s="387"/>
      <c r="H142" s="355"/>
      <c r="I142" s="354"/>
      <c r="J142" s="366"/>
      <c r="K142" s="390">
        <v>3914.2000000000003</v>
      </c>
      <c r="L142" s="390">
        <v>3883.28</v>
      </c>
      <c r="M142" s="359"/>
      <c r="N142" s="360"/>
      <c r="O142" s="317"/>
      <c r="P142" s="317"/>
      <c r="Q142" s="317"/>
      <c r="R142" s="378">
        <v>3172</v>
      </c>
      <c r="S142" s="379" t="s">
        <v>47</v>
      </c>
      <c r="T142" s="378">
        <v>2663</v>
      </c>
      <c r="U142" s="317"/>
      <c r="V142" s="316"/>
      <c r="W142" s="317"/>
      <c r="X142" s="317"/>
      <c r="Y142" s="317"/>
      <c r="Z142" s="206">
        <v>3605.6175974656376</v>
      </c>
      <c r="AA142" s="206" t="s">
        <v>33</v>
      </c>
      <c r="AB142" s="378">
        <v>3208.7549272678384</v>
      </c>
      <c r="AC142" s="317"/>
      <c r="AD142" s="320"/>
      <c r="AE142" s="53"/>
      <c r="AF142" s="54"/>
      <c r="AG142" s="53"/>
      <c r="AH142" s="77"/>
    </row>
    <row r="143" spans="1:34" ht="26.25" customHeight="1">
      <c r="A143" s="435">
        <v>30</v>
      </c>
      <c r="B143" s="436" t="s">
        <v>249</v>
      </c>
      <c r="C143" s="437">
        <v>18</v>
      </c>
      <c r="D143" s="438" t="s">
        <v>97</v>
      </c>
      <c r="E143" s="439" t="s">
        <v>34</v>
      </c>
      <c r="F143" s="440">
        <v>58</v>
      </c>
      <c r="G143" s="440" t="s">
        <v>213</v>
      </c>
      <c r="H143" s="437">
        <v>151000055</v>
      </c>
      <c r="I143" s="436" t="s">
        <v>220</v>
      </c>
      <c r="J143" s="441">
        <v>4084.47</v>
      </c>
      <c r="K143" s="442">
        <v>4084.47</v>
      </c>
      <c r="L143" s="443">
        <v>4052.25</v>
      </c>
      <c r="M143" s="444">
        <v>4052.25</v>
      </c>
      <c r="N143" s="445"/>
      <c r="O143" s="446">
        <v>17.510000000000002</v>
      </c>
      <c r="P143" s="446">
        <v>6.69</v>
      </c>
      <c r="Q143" s="446">
        <v>41.52</v>
      </c>
      <c r="R143" s="447">
        <v>3721</v>
      </c>
      <c r="S143" s="448" t="s">
        <v>37</v>
      </c>
      <c r="T143" s="447">
        <v>3289.5219161933337</v>
      </c>
      <c r="U143" s="446">
        <v>10.82</v>
      </c>
      <c r="V143" s="316"/>
      <c r="W143" s="317"/>
      <c r="X143" s="317"/>
      <c r="Y143" s="317"/>
      <c r="Z143" s="206">
        <v>4150</v>
      </c>
      <c r="AA143" s="206" t="s">
        <v>34</v>
      </c>
      <c r="AB143" s="378">
        <v>3850</v>
      </c>
      <c r="AC143" s="317"/>
      <c r="AD143" s="320"/>
      <c r="AE143" s="53"/>
      <c r="AF143" s="54"/>
      <c r="AG143" s="53"/>
      <c r="AH143" s="77"/>
    </row>
    <row r="144" spans="1:34" ht="26.2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3">
        <f>SUM(K126:K143)</f>
        <v>207058.4</v>
      </c>
      <c r="L144" s="449">
        <f>SUM(L126:L143)</f>
        <v>205437.31000000003</v>
      </c>
      <c r="M144" s="450"/>
      <c r="N144" s="451"/>
      <c r="O144" s="321"/>
      <c r="P144" s="321"/>
      <c r="Q144" s="321"/>
      <c r="R144" s="327">
        <f>SUMPRODUCT(R126:R143,L126:L143)/L144</f>
        <v>3391.8831039984093</v>
      </c>
      <c r="S144" s="327" t="s">
        <v>47</v>
      </c>
      <c r="T144" s="327">
        <f>SUMPRODUCT(T126:T143,L126:L143)/L144</f>
        <v>3018.948914979901</v>
      </c>
      <c r="U144" s="321"/>
      <c r="V144" s="77"/>
      <c r="Z144" s="452">
        <f>SUMPRODUCT(Z126:Z143,K126:K143)/K144</f>
        <v>4036.2066374027818</v>
      </c>
      <c r="AA144" s="452" t="s">
        <v>34</v>
      </c>
      <c r="AB144" s="452">
        <f>SUMPRODUCT(AB126:AB143,K126:K143)/K144</f>
        <v>3736.8035835923993</v>
      </c>
      <c r="AH144" s="77"/>
    </row>
    <row r="145" spans="12:14" ht="26.25" customHeight="1">
      <c r="L145" s="333"/>
      <c r="M145" s="333"/>
      <c r="N145" s="333"/>
    </row>
  </sheetData>
  <mergeCells count="47">
    <mergeCell ref="AE124:AE125"/>
    <mergeCell ref="AF124:AF125"/>
    <mergeCell ref="AG124:AG125"/>
    <mergeCell ref="U124:U125"/>
    <mergeCell ref="W124:W125"/>
    <mergeCell ref="X124:AA124"/>
    <mergeCell ref="AB124:AB125"/>
    <mergeCell ref="AC124:AC125"/>
    <mergeCell ref="AD124:AD125"/>
    <mergeCell ref="I124:I125"/>
    <mergeCell ref="J124:L124"/>
    <mergeCell ref="M124:M125"/>
    <mergeCell ref="O124:O125"/>
    <mergeCell ref="P124:S124"/>
    <mergeCell ref="T124:T125"/>
    <mergeCell ref="AE4:AE5"/>
    <mergeCell ref="AF4:AF5"/>
    <mergeCell ref="AG4:AG5"/>
    <mergeCell ref="A124:A125"/>
    <mergeCell ref="B124:B125"/>
    <mergeCell ref="C124:C125"/>
    <mergeCell ref="D124:D125"/>
    <mergeCell ref="E124:E125"/>
    <mergeCell ref="F124:F125"/>
    <mergeCell ref="H124:H125"/>
    <mergeCell ref="U4:U5"/>
    <mergeCell ref="W4:W5"/>
    <mergeCell ref="X4:AA4"/>
    <mergeCell ref="AB4:AB5"/>
    <mergeCell ref="AC4:AC5"/>
    <mergeCell ref="AD4:AD5"/>
    <mergeCell ref="I4:I5"/>
    <mergeCell ref="J4:L4"/>
    <mergeCell ref="M4:M5"/>
    <mergeCell ref="O4:O5"/>
    <mergeCell ref="P4:S4"/>
    <mergeCell ref="T4:T5"/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BA47-C190-413B-B3DC-B9B028B827D0}">
  <dimension ref="A1:AC105"/>
  <sheetViews>
    <sheetView topLeftCell="A76" zoomScale="40" zoomScaleNormal="40" workbookViewId="0">
      <selection activeCell="W81" sqref="W81"/>
    </sheetView>
  </sheetViews>
  <sheetFormatPr defaultColWidth="9.109375" defaultRowHeight="14.4"/>
  <cols>
    <col min="1" max="1" width="7.88671875" customWidth="1"/>
    <col min="2" max="2" width="32.5546875" customWidth="1"/>
    <col min="3" max="3" width="9.6640625" customWidth="1"/>
    <col min="4" max="4" width="48.88671875" customWidth="1"/>
    <col min="5" max="5" width="10.6640625" customWidth="1"/>
    <col min="6" max="6" width="8.88671875" customWidth="1"/>
    <col min="7" max="7" width="46.109375" hidden="1" customWidth="1"/>
    <col min="8" max="8" width="20.6640625" hidden="1" customWidth="1"/>
    <col min="9" max="11" width="21.5546875" customWidth="1"/>
    <col min="12" max="12" width="20.109375" customWidth="1"/>
    <col min="13" max="13" width="7.44140625" customWidth="1"/>
    <col min="14" max="20" width="12.33203125" customWidth="1"/>
    <col min="21" max="21" width="6" customWidth="1"/>
    <col min="22" max="28" width="12.6640625" customWidth="1"/>
    <col min="29" max="29" width="4.5546875" customWidth="1"/>
    <col min="30" max="30" width="9.109375" customWidth="1"/>
    <col min="34" max="34" width="0" hidden="1" customWidth="1"/>
  </cols>
  <sheetData>
    <row r="1" spans="1:29" ht="30" customHeight="1">
      <c r="A1" s="453" t="s">
        <v>254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5"/>
      <c r="AC1" s="456"/>
    </row>
    <row r="2" spans="1:29" ht="30" customHeight="1">
      <c r="A2" s="453" t="s">
        <v>255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5"/>
      <c r="AC2" s="456"/>
    </row>
    <row r="3" spans="1:29" ht="30" customHeight="1">
      <c r="A3" s="453" t="s">
        <v>256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5"/>
      <c r="AC3" s="456"/>
    </row>
    <row r="4" spans="1:29" ht="42.75" customHeight="1">
      <c r="A4" s="457" t="s">
        <v>257</v>
      </c>
      <c r="B4" s="458" t="s">
        <v>5</v>
      </c>
      <c r="C4" s="459" t="s">
        <v>258</v>
      </c>
      <c r="D4" s="458" t="s">
        <v>7</v>
      </c>
      <c r="E4" s="460" t="s">
        <v>259</v>
      </c>
      <c r="F4" s="458" t="s">
        <v>260</v>
      </c>
      <c r="G4" s="453" t="s">
        <v>12</v>
      </c>
      <c r="H4" s="454"/>
      <c r="I4" s="455"/>
      <c r="J4" s="458" t="s">
        <v>13</v>
      </c>
      <c r="K4" s="461"/>
      <c r="L4" s="460" t="s">
        <v>14</v>
      </c>
      <c r="M4" s="453" t="s">
        <v>261</v>
      </c>
      <c r="N4" s="454"/>
      <c r="O4" s="454"/>
      <c r="P4" s="462"/>
      <c r="Q4" s="457" t="s">
        <v>16</v>
      </c>
      <c r="R4" s="463" t="s">
        <v>17</v>
      </c>
      <c r="S4" s="464"/>
      <c r="T4" s="460" t="s">
        <v>14</v>
      </c>
      <c r="U4" s="453" t="s">
        <v>262</v>
      </c>
      <c r="V4" s="454"/>
      <c r="W4" s="454"/>
      <c r="X4" s="462"/>
      <c r="Y4" s="457" t="s">
        <v>16</v>
      </c>
      <c r="Z4" s="463" t="s">
        <v>17</v>
      </c>
      <c r="AA4" s="456"/>
    </row>
    <row r="5" spans="1:29" ht="42.75" customHeight="1">
      <c r="A5" s="465"/>
      <c r="B5" s="466"/>
      <c r="C5" s="467"/>
      <c r="D5" s="466"/>
      <c r="E5" s="468"/>
      <c r="F5" s="466"/>
      <c r="G5" s="469" t="s">
        <v>23</v>
      </c>
      <c r="H5" s="470" t="s">
        <v>24</v>
      </c>
      <c r="I5" s="471" t="s">
        <v>13</v>
      </c>
      <c r="J5" s="466"/>
      <c r="K5" s="461"/>
      <c r="L5" s="468"/>
      <c r="M5" s="469" t="s">
        <v>25</v>
      </c>
      <c r="N5" s="469" t="s">
        <v>26</v>
      </c>
      <c r="O5" s="469" t="s">
        <v>27</v>
      </c>
      <c r="P5" s="471" t="s">
        <v>28</v>
      </c>
      <c r="Q5" s="465"/>
      <c r="R5" s="472"/>
      <c r="S5" s="473"/>
      <c r="T5" s="468"/>
      <c r="U5" s="469" t="s">
        <v>25</v>
      </c>
      <c r="V5" s="469" t="s">
        <v>26</v>
      </c>
      <c r="W5" s="469" t="s">
        <v>27</v>
      </c>
      <c r="X5" s="471" t="s">
        <v>28</v>
      </c>
      <c r="Y5" s="465"/>
      <c r="Z5" s="472"/>
      <c r="AA5" s="456"/>
    </row>
    <row r="6" spans="1:29" ht="30" customHeight="1">
      <c r="A6" s="474">
        <v>31</v>
      </c>
      <c r="B6" s="475" t="s">
        <v>263</v>
      </c>
      <c r="C6" s="476">
        <v>28</v>
      </c>
      <c r="D6" s="475" t="s">
        <v>264</v>
      </c>
      <c r="E6" s="476" t="s">
        <v>47</v>
      </c>
      <c r="F6" s="476">
        <v>56</v>
      </c>
      <c r="G6" s="476">
        <v>3659.13</v>
      </c>
      <c r="H6" s="476">
        <v>3659.13</v>
      </c>
      <c r="I6" s="476">
        <v>3630.55</v>
      </c>
      <c r="J6" s="476">
        <v>3630.55</v>
      </c>
      <c r="K6" s="477"/>
      <c r="L6" s="478">
        <v>16.239999999999998</v>
      </c>
      <c r="M6" s="478">
        <v>5.93</v>
      </c>
      <c r="N6" s="478">
        <v>52.15</v>
      </c>
      <c r="O6" s="478">
        <v>2665</v>
      </c>
      <c r="P6" s="478" t="s">
        <v>50</v>
      </c>
      <c r="Q6" s="478">
        <v>2373</v>
      </c>
      <c r="R6" s="478">
        <v>10.31</v>
      </c>
      <c r="S6" s="477"/>
      <c r="T6" s="478">
        <v>13.2</v>
      </c>
      <c r="U6" s="478">
        <v>7.4</v>
      </c>
      <c r="V6" s="478">
        <v>38.1</v>
      </c>
      <c r="W6" s="478">
        <v>3830</v>
      </c>
      <c r="X6" s="478" t="s">
        <v>37</v>
      </c>
      <c r="Y6" s="478">
        <v>3590</v>
      </c>
      <c r="Z6" s="478">
        <v>5.8</v>
      </c>
      <c r="AA6" s="456"/>
    </row>
    <row r="7" spans="1:29" ht="30" customHeight="1">
      <c r="A7" s="479"/>
      <c r="B7" s="479"/>
      <c r="C7" s="480"/>
      <c r="D7" s="481" t="s">
        <v>264</v>
      </c>
      <c r="E7" s="481" t="s">
        <v>47</v>
      </c>
      <c r="F7" s="480"/>
      <c r="G7" s="480"/>
      <c r="H7" s="481">
        <v>3659.13</v>
      </c>
      <c r="I7" s="481">
        <v>3630.55</v>
      </c>
      <c r="J7" s="480"/>
      <c r="K7" s="477"/>
      <c r="L7" s="482">
        <v>16.239999999999998</v>
      </c>
      <c r="M7" s="482">
        <v>5.93</v>
      </c>
      <c r="N7" s="482">
        <v>52.15</v>
      </c>
      <c r="O7" s="482">
        <v>2665</v>
      </c>
      <c r="P7" s="482" t="s">
        <v>50</v>
      </c>
      <c r="Q7" s="482">
        <v>2373</v>
      </c>
      <c r="R7" s="482">
        <v>10.31</v>
      </c>
      <c r="S7" s="477"/>
      <c r="T7" s="482">
        <v>13.2</v>
      </c>
      <c r="U7" s="482">
        <v>7.4</v>
      </c>
      <c r="V7" s="482">
        <v>38.1</v>
      </c>
      <c r="W7" s="482">
        <v>3830</v>
      </c>
      <c r="X7" s="482" t="s">
        <v>37</v>
      </c>
      <c r="Y7" s="482">
        <v>3590</v>
      </c>
      <c r="Z7" s="482">
        <v>5.8</v>
      </c>
      <c r="AA7" s="456"/>
    </row>
    <row r="8" spans="1:29" ht="30" customHeight="1">
      <c r="A8" s="479"/>
      <c r="B8" s="479"/>
      <c r="C8" s="480"/>
      <c r="D8" s="479"/>
      <c r="E8" s="480"/>
      <c r="F8" s="480"/>
      <c r="G8" s="480"/>
      <c r="H8" s="480"/>
      <c r="I8" s="480"/>
      <c r="J8" s="480"/>
      <c r="K8" s="477"/>
      <c r="L8" s="479"/>
      <c r="M8" s="479"/>
      <c r="N8" s="479"/>
      <c r="O8" s="479"/>
      <c r="P8" s="479"/>
      <c r="Q8" s="479"/>
      <c r="R8" s="479"/>
      <c r="S8" s="477"/>
      <c r="T8" s="479"/>
      <c r="U8" s="479"/>
      <c r="V8" s="479"/>
      <c r="W8" s="479"/>
      <c r="X8" s="479"/>
      <c r="Y8" s="479"/>
      <c r="Z8" s="479"/>
      <c r="AA8" s="456"/>
    </row>
    <row r="9" spans="1:29" ht="30" customHeight="1">
      <c r="A9" s="474">
        <v>2</v>
      </c>
      <c r="B9" s="475" t="s">
        <v>265</v>
      </c>
      <c r="C9" s="476">
        <v>2</v>
      </c>
      <c r="D9" s="475" t="s">
        <v>266</v>
      </c>
      <c r="E9" s="476" t="s">
        <v>47</v>
      </c>
      <c r="F9" s="475">
        <v>58</v>
      </c>
      <c r="G9" s="475">
        <v>3839.2</v>
      </c>
      <c r="H9" s="476">
        <v>3839.2</v>
      </c>
      <c r="I9" s="475">
        <v>3808.87</v>
      </c>
      <c r="J9" s="475">
        <v>3808.87</v>
      </c>
      <c r="K9" s="477"/>
      <c r="L9" s="478">
        <v>16.11</v>
      </c>
      <c r="M9" s="478">
        <v>6.91</v>
      </c>
      <c r="N9" s="478">
        <v>47.95</v>
      </c>
      <c r="O9" s="478">
        <v>2935</v>
      </c>
      <c r="P9" s="478" t="s">
        <v>42</v>
      </c>
      <c r="Q9" s="478">
        <v>2645</v>
      </c>
      <c r="R9" s="478">
        <v>9.1999999999999993</v>
      </c>
      <c r="S9" s="477"/>
      <c r="T9" s="478">
        <v>14.3</v>
      </c>
      <c r="U9" s="478">
        <v>8</v>
      </c>
      <c r="V9" s="478">
        <v>45.6</v>
      </c>
      <c r="W9" s="478">
        <v>3077</v>
      </c>
      <c r="X9" s="478" t="s">
        <v>42</v>
      </c>
      <c r="Y9" s="478">
        <v>2866</v>
      </c>
      <c r="Z9" s="478">
        <v>6.3</v>
      </c>
      <c r="AA9" s="456"/>
    </row>
    <row r="10" spans="1:29" ht="30" customHeight="1">
      <c r="A10" s="479"/>
      <c r="B10" s="479"/>
      <c r="C10" s="480"/>
      <c r="D10" s="481" t="s">
        <v>266</v>
      </c>
      <c r="E10" s="481" t="s">
        <v>47</v>
      </c>
      <c r="F10" s="479"/>
      <c r="G10" s="479"/>
      <c r="H10" s="481">
        <v>3839.2</v>
      </c>
      <c r="I10" s="481">
        <v>3808.87</v>
      </c>
      <c r="J10" s="479"/>
      <c r="K10" s="477"/>
      <c r="L10" s="482">
        <v>16.11</v>
      </c>
      <c r="M10" s="482">
        <v>6.91</v>
      </c>
      <c r="N10" s="482">
        <v>47.95</v>
      </c>
      <c r="O10" s="482">
        <v>2935</v>
      </c>
      <c r="P10" s="482" t="s">
        <v>42</v>
      </c>
      <c r="Q10" s="482">
        <v>2645</v>
      </c>
      <c r="R10" s="482">
        <v>9.1999999999999993</v>
      </c>
      <c r="S10" s="477"/>
      <c r="T10" s="482">
        <v>14.3</v>
      </c>
      <c r="U10" s="482">
        <v>8</v>
      </c>
      <c r="V10" s="482">
        <v>45.6</v>
      </c>
      <c r="W10" s="482">
        <v>3077</v>
      </c>
      <c r="X10" s="482" t="s">
        <v>42</v>
      </c>
      <c r="Y10" s="482">
        <v>2866</v>
      </c>
      <c r="Z10" s="482">
        <v>6.3</v>
      </c>
      <c r="AA10" s="456"/>
    </row>
    <row r="11" spans="1:29" ht="30" customHeight="1">
      <c r="A11" s="479"/>
      <c r="B11" s="479"/>
      <c r="C11" s="480"/>
      <c r="D11" s="479"/>
      <c r="E11" s="480"/>
      <c r="F11" s="479"/>
      <c r="G11" s="479"/>
      <c r="H11" s="480"/>
      <c r="I11" s="479"/>
      <c r="J11" s="479"/>
      <c r="K11" s="477"/>
      <c r="L11" s="479"/>
      <c r="M11" s="479"/>
      <c r="N11" s="479"/>
      <c r="O11" s="479"/>
      <c r="P11" s="479"/>
      <c r="Q11" s="479"/>
      <c r="R11" s="479"/>
      <c r="S11" s="477"/>
      <c r="T11" s="479"/>
      <c r="U11" s="479"/>
      <c r="V11" s="479"/>
      <c r="W11" s="479"/>
      <c r="X11" s="479"/>
      <c r="Y11" s="479"/>
      <c r="Z11" s="479"/>
      <c r="AA11" s="456"/>
    </row>
    <row r="12" spans="1:29" ht="30" customHeight="1">
      <c r="A12" s="474">
        <v>18</v>
      </c>
      <c r="B12" s="475" t="s">
        <v>267</v>
      </c>
      <c r="C12" s="476">
        <v>17</v>
      </c>
      <c r="D12" s="475" t="s">
        <v>268</v>
      </c>
      <c r="E12" s="476" t="s">
        <v>34</v>
      </c>
      <c r="F12" s="476">
        <v>59</v>
      </c>
      <c r="G12" s="476">
        <v>4060.5</v>
      </c>
      <c r="H12" s="476">
        <v>4060.5</v>
      </c>
      <c r="I12" s="476">
        <v>4028.8</v>
      </c>
      <c r="J12" s="476">
        <v>4028.82</v>
      </c>
      <c r="K12" s="477"/>
      <c r="L12" s="478">
        <v>16.54</v>
      </c>
      <c r="M12" s="478">
        <v>6.56</v>
      </c>
      <c r="N12" s="478">
        <v>48.42</v>
      </c>
      <c r="O12" s="478">
        <v>3131</v>
      </c>
      <c r="P12" s="478" t="s">
        <v>47</v>
      </c>
      <c r="Q12" s="478">
        <v>2797</v>
      </c>
      <c r="R12" s="478">
        <v>9.98</v>
      </c>
      <c r="S12" s="477"/>
      <c r="T12" s="478">
        <v>16.52</v>
      </c>
      <c r="U12" s="478">
        <v>7.27</v>
      </c>
      <c r="V12" s="478">
        <v>38.92</v>
      </c>
      <c r="W12" s="478">
        <v>3838</v>
      </c>
      <c r="X12" s="478" t="s">
        <v>37</v>
      </c>
      <c r="Y12" s="478">
        <v>3455</v>
      </c>
      <c r="Z12" s="478">
        <v>9.25</v>
      </c>
      <c r="AA12" s="456"/>
    </row>
    <row r="13" spans="1:29" ht="30" customHeight="1">
      <c r="A13" s="479"/>
      <c r="B13" s="479"/>
      <c r="C13" s="480"/>
      <c r="D13" s="481" t="s">
        <v>268</v>
      </c>
      <c r="E13" s="481" t="s">
        <v>34</v>
      </c>
      <c r="F13" s="480"/>
      <c r="G13" s="480"/>
      <c r="H13" s="481">
        <v>4060.5</v>
      </c>
      <c r="I13" s="481">
        <v>4028.8</v>
      </c>
      <c r="J13" s="480"/>
      <c r="K13" s="477"/>
      <c r="L13" s="482">
        <v>16.54</v>
      </c>
      <c r="M13" s="482">
        <v>6.56</v>
      </c>
      <c r="N13" s="482">
        <v>48.42</v>
      </c>
      <c r="O13" s="482">
        <v>3131</v>
      </c>
      <c r="P13" s="482" t="s">
        <v>47</v>
      </c>
      <c r="Q13" s="482">
        <v>2797</v>
      </c>
      <c r="R13" s="482">
        <v>9.98</v>
      </c>
      <c r="S13" s="477"/>
      <c r="T13" s="482">
        <v>16.52</v>
      </c>
      <c r="U13" s="482">
        <v>7.27</v>
      </c>
      <c r="V13" s="482">
        <v>38.92</v>
      </c>
      <c r="W13" s="482">
        <v>3838</v>
      </c>
      <c r="X13" s="482" t="s">
        <v>37</v>
      </c>
      <c r="Y13" s="482">
        <v>3455</v>
      </c>
      <c r="Z13" s="482">
        <v>9.25</v>
      </c>
      <c r="AA13" s="456"/>
    </row>
    <row r="14" spans="1:29" ht="30" customHeight="1">
      <c r="A14" s="479"/>
      <c r="B14" s="479"/>
      <c r="C14" s="480"/>
      <c r="D14" s="479"/>
      <c r="E14" s="480"/>
      <c r="F14" s="480"/>
      <c r="G14" s="480"/>
      <c r="H14" s="480"/>
      <c r="I14" s="480"/>
      <c r="J14" s="480"/>
      <c r="K14" s="477"/>
      <c r="L14" s="479"/>
      <c r="M14" s="479"/>
      <c r="N14" s="479"/>
      <c r="O14" s="479"/>
      <c r="P14" s="479"/>
      <c r="Q14" s="479"/>
      <c r="R14" s="479"/>
      <c r="S14" s="477"/>
      <c r="T14" s="479"/>
      <c r="U14" s="479"/>
      <c r="V14" s="479"/>
      <c r="W14" s="479"/>
      <c r="X14" s="479"/>
      <c r="Y14" s="479"/>
      <c r="Z14" s="479"/>
      <c r="AA14" s="456"/>
    </row>
    <row r="15" spans="1:29" ht="30" customHeight="1">
      <c r="A15" s="474">
        <v>29</v>
      </c>
      <c r="B15" s="475" t="s">
        <v>269</v>
      </c>
      <c r="C15" s="476">
        <v>26</v>
      </c>
      <c r="D15" s="475" t="s">
        <v>52</v>
      </c>
      <c r="E15" s="476" t="s">
        <v>37</v>
      </c>
      <c r="F15" s="476">
        <v>59</v>
      </c>
      <c r="G15" s="476">
        <v>4164.8</v>
      </c>
      <c r="H15" s="476">
        <v>4164.8</v>
      </c>
      <c r="I15" s="476">
        <v>4132.32</v>
      </c>
      <c r="J15" s="476">
        <v>4132.32</v>
      </c>
      <c r="K15" s="477"/>
      <c r="L15" s="478">
        <v>12.72</v>
      </c>
      <c r="M15" s="478">
        <v>5.04</v>
      </c>
      <c r="N15" s="478">
        <v>60.15</v>
      </c>
      <c r="O15" s="478">
        <v>2309</v>
      </c>
      <c r="P15" s="478" t="s">
        <v>54</v>
      </c>
      <c r="Q15" s="478">
        <v>2122</v>
      </c>
      <c r="R15" s="478">
        <v>7.68</v>
      </c>
      <c r="S15" s="477"/>
      <c r="T15" s="478">
        <v>15.1</v>
      </c>
      <c r="U15" s="478">
        <v>8.09</v>
      </c>
      <c r="V15" s="478">
        <v>38.479999999999997</v>
      </c>
      <c r="W15" s="478">
        <v>3690</v>
      </c>
      <c r="X15" s="478" t="s">
        <v>33</v>
      </c>
      <c r="Y15" s="478">
        <v>3409</v>
      </c>
      <c r="Z15" s="478">
        <v>7.01</v>
      </c>
      <c r="AA15" s="456"/>
    </row>
    <row r="16" spans="1:29" ht="30" customHeight="1">
      <c r="A16" s="474">
        <v>32</v>
      </c>
      <c r="B16" s="475" t="s">
        <v>263</v>
      </c>
      <c r="C16" s="476">
        <v>29</v>
      </c>
      <c r="D16" s="475" t="s">
        <v>52</v>
      </c>
      <c r="E16" s="476" t="s">
        <v>37</v>
      </c>
      <c r="F16" s="476">
        <v>59</v>
      </c>
      <c r="G16" s="476">
        <v>4022.06</v>
      </c>
      <c r="H16" s="476">
        <v>4022.06</v>
      </c>
      <c r="I16" s="476">
        <v>3990.4</v>
      </c>
      <c r="J16" s="476">
        <v>3990.4</v>
      </c>
      <c r="K16" s="477"/>
      <c r="L16" s="478">
        <v>15.4</v>
      </c>
      <c r="M16" s="478">
        <v>5.03</v>
      </c>
      <c r="N16" s="478">
        <v>57.77</v>
      </c>
      <c r="O16" s="478">
        <v>2484</v>
      </c>
      <c r="P16" s="478" t="s">
        <v>54</v>
      </c>
      <c r="Q16" s="478">
        <v>2213</v>
      </c>
      <c r="R16" s="478">
        <v>10.37</v>
      </c>
      <c r="S16" s="477"/>
      <c r="T16" s="478">
        <v>15.64</v>
      </c>
      <c r="U16" s="478">
        <v>8.11</v>
      </c>
      <c r="V16" s="478">
        <v>41.01</v>
      </c>
      <c r="W16" s="478">
        <v>3566</v>
      </c>
      <c r="X16" s="478" t="s">
        <v>33</v>
      </c>
      <c r="Y16" s="478">
        <v>3274</v>
      </c>
      <c r="Z16" s="478">
        <v>7.53</v>
      </c>
      <c r="AA16" s="456"/>
    </row>
    <row r="17" spans="1:27" ht="30" customHeight="1">
      <c r="A17" s="474">
        <v>43</v>
      </c>
      <c r="B17" s="475" t="s">
        <v>270</v>
      </c>
      <c r="C17" s="476">
        <v>38</v>
      </c>
      <c r="D17" s="475" t="s">
        <v>52</v>
      </c>
      <c r="E17" s="476" t="s">
        <v>37</v>
      </c>
      <c r="F17" s="476">
        <v>59</v>
      </c>
      <c r="G17" s="476">
        <v>3917.74</v>
      </c>
      <c r="H17" s="483">
        <v>3917.74</v>
      </c>
      <c r="I17" s="476">
        <v>3887.05</v>
      </c>
      <c r="J17" s="476">
        <v>3887.05</v>
      </c>
      <c r="K17" s="477"/>
      <c r="L17" s="484">
        <v>20.100000000000001</v>
      </c>
      <c r="M17" s="484">
        <v>4.71</v>
      </c>
      <c r="N17" s="484">
        <v>65.05</v>
      </c>
      <c r="O17" s="484">
        <v>1912</v>
      </c>
      <c r="P17" s="484" t="s">
        <v>166</v>
      </c>
      <c r="Q17" s="484">
        <v>1604</v>
      </c>
      <c r="R17" s="484">
        <v>15.39</v>
      </c>
      <c r="S17" s="477"/>
      <c r="T17" s="478">
        <v>14.57</v>
      </c>
      <c r="U17" s="478">
        <v>8.83</v>
      </c>
      <c r="V17" s="478">
        <v>33.42</v>
      </c>
      <c r="W17" s="478">
        <v>4194</v>
      </c>
      <c r="X17" s="478" t="s">
        <v>34</v>
      </c>
      <c r="Y17" s="478">
        <v>3930</v>
      </c>
      <c r="Z17" s="478">
        <v>5.74</v>
      </c>
      <c r="AA17" s="456"/>
    </row>
    <row r="18" spans="1:27" ht="30" customHeight="1">
      <c r="A18" s="474">
        <v>45</v>
      </c>
      <c r="B18" s="475" t="s">
        <v>270</v>
      </c>
      <c r="C18" s="476">
        <v>40</v>
      </c>
      <c r="D18" s="475" t="s">
        <v>52</v>
      </c>
      <c r="E18" s="476" t="s">
        <v>37</v>
      </c>
      <c r="F18" s="476">
        <v>58</v>
      </c>
      <c r="G18" s="476">
        <v>4036.6</v>
      </c>
      <c r="H18" s="476">
        <v>4036.6</v>
      </c>
      <c r="I18" s="476">
        <v>4005.51</v>
      </c>
      <c r="J18" s="476">
        <v>4005.51</v>
      </c>
      <c r="K18" s="477"/>
      <c r="L18" s="478">
        <v>18.32</v>
      </c>
      <c r="M18" s="478">
        <v>4.6399999999999997</v>
      </c>
      <c r="N18" s="478">
        <v>66.430000000000007</v>
      </c>
      <c r="O18" s="478">
        <v>1782</v>
      </c>
      <c r="P18" s="478" t="s">
        <v>219</v>
      </c>
      <c r="Q18" s="478">
        <v>1526</v>
      </c>
      <c r="R18" s="478">
        <v>13.68</v>
      </c>
      <c r="S18" s="477"/>
      <c r="T18" s="478">
        <v>15.1</v>
      </c>
      <c r="U18" s="478">
        <v>7.98</v>
      </c>
      <c r="V18" s="478">
        <v>44.23</v>
      </c>
      <c r="W18" s="478">
        <v>3368</v>
      </c>
      <c r="X18" s="478" t="s">
        <v>47</v>
      </c>
      <c r="Y18" s="478">
        <v>3107</v>
      </c>
      <c r="Z18" s="478">
        <v>7.12</v>
      </c>
      <c r="AA18" s="456"/>
    </row>
    <row r="19" spans="1:27" ht="30" customHeight="1">
      <c r="A19" s="474">
        <v>37</v>
      </c>
      <c r="B19" s="475" t="s">
        <v>271</v>
      </c>
      <c r="C19" s="476">
        <v>33</v>
      </c>
      <c r="D19" s="475" t="s">
        <v>272</v>
      </c>
      <c r="E19" s="476" t="s">
        <v>37</v>
      </c>
      <c r="F19" s="476">
        <v>59</v>
      </c>
      <c r="G19" s="476">
        <v>3935.23</v>
      </c>
      <c r="H19" s="476">
        <v>3935.23</v>
      </c>
      <c r="I19" s="476">
        <v>3904.5</v>
      </c>
      <c r="J19" s="476">
        <v>3904.5</v>
      </c>
      <c r="K19" s="477"/>
      <c r="L19" s="478">
        <v>14.04</v>
      </c>
      <c r="M19" s="478">
        <v>5.7</v>
      </c>
      <c r="N19" s="478">
        <v>58.6</v>
      </c>
      <c r="O19" s="478">
        <v>2353</v>
      </c>
      <c r="P19" s="478" t="s">
        <v>54</v>
      </c>
      <c r="Q19" s="478">
        <v>2145</v>
      </c>
      <c r="R19" s="478">
        <v>8.34</v>
      </c>
      <c r="S19" s="477"/>
      <c r="T19" s="478">
        <v>15.11</v>
      </c>
      <c r="U19" s="478">
        <v>7.85</v>
      </c>
      <c r="V19" s="478">
        <v>40.17</v>
      </c>
      <c r="W19" s="478">
        <v>3687</v>
      </c>
      <c r="X19" s="478" t="s">
        <v>33</v>
      </c>
      <c r="Y19" s="478">
        <v>3397</v>
      </c>
      <c r="Z19" s="478">
        <v>7.26</v>
      </c>
      <c r="AA19" s="456"/>
    </row>
    <row r="20" spans="1:27" ht="30" customHeight="1">
      <c r="A20" s="479"/>
      <c r="B20" s="479"/>
      <c r="C20" s="480"/>
      <c r="D20" s="481" t="s">
        <v>52</v>
      </c>
      <c r="E20" s="481" t="s">
        <v>37</v>
      </c>
      <c r="F20" s="480"/>
      <c r="G20" s="480"/>
      <c r="H20" s="481">
        <v>20076.43</v>
      </c>
      <c r="I20" s="481">
        <v>19919.78</v>
      </c>
      <c r="J20" s="480"/>
      <c r="K20" s="477"/>
      <c r="L20" s="482">
        <v>16.079999999999998</v>
      </c>
      <c r="M20" s="482">
        <v>5.0199999999999996</v>
      </c>
      <c r="N20" s="482">
        <v>61.59</v>
      </c>
      <c r="O20" s="482">
        <v>2169</v>
      </c>
      <c r="P20" s="482" t="s">
        <v>166</v>
      </c>
      <c r="Q20" s="482">
        <v>1924</v>
      </c>
      <c r="R20" s="482">
        <v>11.06</v>
      </c>
      <c r="S20" s="477"/>
      <c r="T20" s="482">
        <v>15.11</v>
      </c>
      <c r="U20" s="482">
        <v>8.17</v>
      </c>
      <c r="V20" s="482">
        <v>39.49</v>
      </c>
      <c r="W20" s="482">
        <v>3698</v>
      </c>
      <c r="X20" s="482" t="s">
        <v>33</v>
      </c>
      <c r="Y20" s="482">
        <v>3420</v>
      </c>
      <c r="Z20" s="482">
        <v>6.94</v>
      </c>
      <c r="AA20" s="456"/>
    </row>
    <row r="21" spans="1:27" ht="30" customHeight="1">
      <c r="A21" s="479"/>
      <c r="B21" s="479"/>
      <c r="C21" s="480"/>
      <c r="D21" s="479"/>
      <c r="E21" s="480"/>
      <c r="F21" s="480"/>
      <c r="G21" s="480"/>
      <c r="H21" s="480"/>
      <c r="I21" s="480"/>
      <c r="J21" s="480"/>
      <c r="K21" s="477"/>
      <c r="L21" s="479"/>
      <c r="M21" s="479"/>
      <c r="N21" s="479"/>
      <c r="O21" s="479"/>
      <c r="P21" s="479"/>
      <c r="Q21" s="479"/>
      <c r="R21" s="479"/>
      <c r="S21" s="477"/>
      <c r="T21" s="479"/>
      <c r="U21" s="479"/>
      <c r="V21" s="479"/>
      <c r="W21" s="479"/>
      <c r="X21" s="479"/>
      <c r="Y21" s="479"/>
      <c r="Z21" s="479"/>
      <c r="AA21" s="456"/>
    </row>
    <row r="22" spans="1:27" ht="30" customHeight="1">
      <c r="A22" s="479"/>
      <c r="B22" s="479"/>
      <c r="C22" s="480"/>
      <c r="D22" s="479"/>
      <c r="E22" s="480"/>
      <c r="F22" s="480"/>
      <c r="G22" s="480"/>
      <c r="H22" s="480"/>
      <c r="I22" s="480"/>
      <c r="J22" s="480"/>
      <c r="K22" s="477"/>
      <c r="L22" s="479"/>
      <c r="M22" s="479"/>
      <c r="N22" s="479"/>
      <c r="O22" s="479"/>
      <c r="P22" s="479"/>
      <c r="Q22" s="479"/>
      <c r="R22" s="479"/>
      <c r="S22" s="477"/>
      <c r="T22" s="479"/>
      <c r="U22" s="479"/>
      <c r="V22" s="479"/>
      <c r="W22" s="479"/>
      <c r="X22" s="479"/>
      <c r="Y22" s="479"/>
      <c r="Z22" s="479"/>
      <c r="AA22" s="456"/>
    </row>
    <row r="23" spans="1:27" ht="30" customHeight="1">
      <c r="A23" s="474">
        <v>1</v>
      </c>
      <c r="B23" s="475" t="s">
        <v>265</v>
      </c>
      <c r="C23" s="476">
        <v>1</v>
      </c>
      <c r="D23" s="475" t="s">
        <v>273</v>
      </c>
      <c r="E23" s="476" t="s">
        <v>34</v>
      </c>
      <c r="F23" s="475">
        <v>59</v>
      </c>
      <c r="G23" s="475">
        <v>3746.41</v>
      </c>
      <c r="H23" s="476">
        <v>3746.41</v>
      </c>
      <c r="I23" s="475">
        <v>3716.81</v>
      </c>
      <c r="J23" s="475">
        <v>3716.81</v>
      </c>
      <c r="K23" s="477"/>
      <c r="L23" s="478">
        <v>16.96</v>
      </c>
      <c r="M23" s="478">
        <v>9.02</v>
      </c>
      <c r="N23" s="478">
        <v>32.94</v>
      </c>
      <c r="O23" s="478">
        <v>4226</v>
      </c>
      <c r="P23" s="478" t="s">
        <v>34</v>
      </c>
      <c r="Q23" s="478">
        <v>3857</v>
      </c>
      <c r="R23" s="478">
        <v>7.94</v>
      </c>
      <c r="S23" s="477"/>
      <c r="T23" s="478">
        <v>16.989999999999998</v>
      </c>
      <c r="U23" s="478">
        <v>7.87</v>
      </c>
      <c r="V23" s="478">
        <v>39.6</v>
      </c>
      <c r="W23" s="478">
        <v>3755</v>
      </c>
      <c r="X23" s="478" t="s">
        <v>37</v>
      </c>
      <c r="Y23" s="478">
        <v>3383</v>
      </c>
      <c r="Z23" s="478">
        <v>9.1199999999999992</v>
      </c>
      <c r="AA23" s="456"/>
    </row>
    <row r="24" spans="1:27" ht="30" customHeight="1">
      <c r="A24" s="479"/>
      <c r="B24" s="479"/>
      <c r="C24" s="480"/>
      <c r="D24" s="481" t="s">
        <v>273</v>
      </c>
      <c r="E24" s="481" t="s">
        <v>34</v>
      </c>
      <c r="F24" s="479"/>
      <c r="G24" s="479"/>
      <c r="H24" s="481">
        <v>3746.41</v>
      </c>
      <c r="I24" s="481">
        <v>3716.81</v>
      </c>
      <c r="J24" s="479"/>
      <c r="K24" s="477"/>
      <c r="L24" s="482">
        <v>16.96</v>
      </c>
      <c r="M24" s="482">
        <v>9.02</v>
      </c>
      <c r="N24" s="482">
        <v>32.94</v>
      </c>
      <c r="O24" s="482">
        <v>4226</v>
      </c>
      <c r="P24" s="482" t="s">
        <v>34</v>
      </c>
      <c r="Q24" s="482">
        <v>3857</v>
      </c>
      <c r="R24" s="482">
        <v>7.94</v>
      </c>
      <c r="S24" s="477"/>
      <c r="T24" s="482">
        <v>16.989999999999998</v>
      </c>
      <c r="U24" s="482">
        <v>7.87</v>
      </c>
      <c r="V24" s="482">
        <v>39.6</v>
      </c>
      <c r="W24" s="482">
        <v>3755</v>
      </c>
      <c r="X24" s="482" t="s">
        <v>37</v>
      </c>
      <c r="Y24" s="482">
        <v>3383</v>
      </c>
      <c r="Z24" s="482">
        <v>9.1199999999999992</v>
      </c>
      <c r="AA24" s="456"/>
    </row>
    <row r="25" spans="1:27" ht="30" customHeight="1">
      <c r="A25" s="479"/>
      <c r="B25" s="479"/>
      <c r="C25" s="480"/>
      <c r="D25" s="479"/>
      <c r="E25" s="480"/>
      <c r="F25" s="479"/>
      <c r="G25" s="479"/>
      <c r="H25" s="480"/>
      <c r="I25" s="479"/>
      <c r="J25" s="479"/>
      <c r="K25" s="477"/>
      <c r="L25" s="479"/>
      <c r="M25" s="479"/>
      <c r="N25" s="479"/>
      <c r="O25" s="479"/>
      <c r="P25" s="479"/>
      <c r="Q25" s="479"/>
      <c r="R25" s="479"/>
      <c r="S25" s="477"/>
      <c r="T25" s="479"/>
      <c r="U25" s="479"/>
      <c r="V25" s="479"/>
      <c r="W25" s="479"/>
      <c r="X25" s="479"/>
      <c r="Y25" s="479"/>
      <c r="Z25" s="479"/>
      <c r="AA25" s="456"/>
    </row>
    <row r="26" spans="1:27" ht="30" customHeight="1">
      <c r="A26" s="474">
        <v>8</v>
      </c>
      <c r="B26" s="475" t="s">
        <v>274</v>
      </c>
      <c r="C26" s="476">
        <v>7</v>
      </c>
      <c r="D26" s="475" t="s">
        <v>65</v>
      </c>
      <c r="E26" s="476" t="s">
        <v>34</v>
      </c>
      <c r="F26" s="479"/>
      <c r="G26" s="476">
        <v>0</v>
      </c>
      <c r="H26" s="476">
        <v>952.2</v>
      </c>
      <c r="I26" s="475">
        <v>922.22</v>
      </c>
      <c r="J26" s="476">
        <v>0</v>
      </c>
      <c r="K26" s="477"/>
      <c r="L26" s="478">
        <v>17.3</v>
      </c>
      <c r="M26" s="478">
        <v>11.92</v>
      </c>
      <c r="N26" s="478">
        <v>21.25</v>
      </c>
      <c r="O26" s="478">
        <v>4886</v>
      </c>
      <c r="P26" s="478" t="s">
        <v>68</v>
      </c>
      <c r="Q26" s="478">
        <v>4588</v>
      </c>
      <c r="R26" s="478">
        <v>5.38</v>
      </c>
      <c r="S26" s="477"/>
      <c r="T26" s="478">
        <v>16.309999999999999</v>
      </c>
      <c r="U26" s="478">
        <v>6.85</v>
      </c>
      <c r="V26" s="478">
        <v>35.79</v>
      </c>
      <c r="W26" s="478">
        <v>4218</v>
      </c>
      <c r="X26" s="478" t="s">
        <v>34</v>
      </c>
      <c r="Y26" s="478">
        <v>3790</v>
      </c>
      <c r="Z26" s="478">
        <v>9.4600000000000009</v>
      </c>
      <c r="AA26" s="456"/>
    </row>
    <row r="27" spans="1:27" ht="30" customHeight="1">
      <c r="A27" s="474">
        <v>22</v>
      </c>
      <c r="B27" s="475" t="s">
        <v>267</v>
      </c>
      <c r="C27" s="476">
        <v>19</v>
      </c>
      <c r="D27" s="475" t="s">
        <v>65</v>
      </c>
      <c r="E27" s="476" t="s">
        <v>34</v>
      </c>
      <c r="F27" s="480"/>
      <c r="G27" s="476">
        <v>0</v>
      </c>
      <c r="H27" s="476">
        <v>1058.29</v>
      </c>
      <c r="I27" s="476">
        <v>1027.6400000000001</v>
      </c>
      <c r="J27" s="476">
        <v>0</v>
      </c>
      <c r="K27" s="477"/>
      <c r="L27" s="478">
        <v>19.920000000000002</v>
      </c>
      <c r="M27" s="478">
        <v>8.6300000000000008</v>
      </c>
      <c r="N27" s="478">
        <v>23.85</v>
      </c>
      <c r="O27" s="478">
        <v>5069</v>
      </c>
      <c r="P27" s="478" t="s">
        <v>71</v>
      </c>
      <c r="Q27" s="478">
        <v>4443</v>
      </c>
      <c r="R27" s="478">
        <v>11.29</v>
      </c>
      <c r="S27" s="477"/>
      <c r="T27" s="478">
        <v>20.86</v>
      </c>
      <c r="U27" s="478">
        <v>9.34</v>
      </c>
      <c r="V27" s="478">
        <v>27.76</v>
      </c>
      <c r="W27" s="478">
        <v>4619</v>
      </c>
      <c r="X27" s="478" t="s">
        <v>68</v>
      </c>
      <c r="Y27" s="478">
        <v>4032</v>
      </c>
      <c r="Z27" s="478">
        <v>11.52</v>
      </c>
      <c r="AA27" s="456"/>
    </row>
    <row r="28" spans="1:27" ht="30" customHeight="1">
      <c r="A28" s="474">
        <v>35</v>
      </c>
      <c r="B28" s="475" t="s">
        <v>263</v>
      </c>
      <c r="C28" s="476">
        <v>31</v>
      </c>
      <c r="D28" s="475" t="s">
        <v>65</v>
      </c>
      <c r="E28" s="476" t="s">
        <v>34</v>
      </c>
      <c r="F28" s="480"/>
      <c r="G28" s="476">
        <v>0</v>
      </c>
      <c r="H28" s="475">
        <v>970.61</v>
      </c>
      <c r="I28" s="476">
        <v>941.18</v>
      </c>
      <c r="J28" s="476">
        <v>0</v>
      </c>
      <c r="K28" s="477"/>
      <c r="L28" s="478">
        <v>16.559999999999999</v>
      </c>
      <c r="M28" s="478">
        <v>11.36</v>
      </c>
      <c r="N28" s="478">
        <v>25.73</v>
      </c>
      <c r="O28" s="478">
        <v>4549</v>
      </c>
      <c r="P28" s="478" t="s">
        <v>31</v>
      </c>
      <c r="Q28" s="478">
        <v>4282</v>
      </c>
      <c r="R28" s="478">
        <v>5.2</v>
      </c>
      <c r="S28" s="477"/>
      <c r="T28" s="478">
        <v>22.15</v>
      </c>
      <c r="U28" s="478">
        <v>10.38</v>
      </c>
      <c r="V28" s="478">
        <v>21.95</v>
      </c>
      <c r="W28" s="478">
        <v>4969</v>
      </c>
      <c r="X28" s="478" t="s">
        <v>71</v>
      </c>
      <c r="Y28" s="478">
        <v>4316</v>
      </c>
      <c r="Z28" s="478">
        <v>11.77</v>
      </c>
      <c r="AA28" s="456"/>
    </row>
    <row r="29" spans="1:27" ht="30" customHeight="1">
      <c r="A29" s="474">
        <v>39</v>
      </c>
      <c r="B29" s="475" t="s">
        <v>271</v>
      </c>
      <c r="C29" s="476">
        <v>34</v>
      </c>
      <c r="D29" s="475" t="s">
        <v>65</v>
      </c>
      <c r="E29" s="476" t="s">
        <v>34</v>
      </c>
      <c r="F29" s="480"/>
      <c r="G29" s="476">
        <v>0</v>
      </c>
      <c r="H29" s="476">
        <v>990.09</v>
      </c>
      <c r="I29" s="476">
        <v>959.96</v>
      </c>
      <c r="J29" s="476">
        <v>0</v>
      </c>
      <c r="K29" s="477"/>
      <c r="L29" s="478">
        <v>15.6</v>
      </c>
      <c r="M29" s="478">
        <v>7.84</v>
      </c>
      <c r="N29" s="478">
        <v>35.35</v>
      </c>
      <c r="O29" s="478">
        <v>4175</v>
      </c>
      <c r="P29" s="478" t="s">
        <v>34</v>
      </c>
      <c r="Q29" s="478">
        <v>3823</v>
      </c>
      <c r="R29" s="478">
        <v>7.76</v>
      </c>
      <c r="S29" s="477"/>
      <c r="T29" s="478">
        <v>18.82</v>
      </c>
      <c r="U29" s="478">
        <v>8.83</v>
      </c>
      <c r="V29" s="478">
        <v>30.43</v>
      </c>
      <c r="W29" s="478">
        <v>4385</v>
      </c>
      <c r="X29" s="478" t="s">
        <v>31</v>
      </c>
      <c r="Y29" s="478">
        <v>3905</v>
      </c>
      <c r="Z29" s="478">
        <v>9.99</v>
      </c>
      <c r="AA29" s="456"/>
    </row>
    <row r="30" spans="1:27" ht="30" customHeight="1">
      <c r="A30" s="479"/>
      <c r="B30" s="479"/>
      <c r="C30" s="480"/>
      <c r="D30" s="481" t="s">
        <v>65</v>
      </c>
      <c r="E30" s="481" t="s">
        <v>34</v>
      </c>
      <c r="F30" s="480"/>
      <c r="G30" s="480"/>
      <c r="H30" s="481">
        <v>3971.21</v>
      </c>
      <c r="I30" s="481">
        <v>3851</v>
      </c>
      <c r="J30" s="480"/>
      <c r="K30" s="477"/>
      <c r="L30" s="482">
        <v>17.39</v>
      </c>
      <c r="M30" s="482">
        <v>9.89</v>
      </c>
      <c r="N30" s="482">
        <v>26.55</v>
      </c>
      <c r="O30" s="482">
        <v>4675</v>
      </c>
      <c r="P30" s="482" t="s">
        <v>68</v>
      </c>
      <c r="Q30" s="482">
        <v>4284</v>
      </c>
      <c r="R30" s="482">
        <v>7.51</v>
      </c>
      <c r="S30" s="477"/>
      <c r="T30" s="482">
        <v>19.579999999999998</v>
      </c>
      <c r="U30" s="482">
        <v>8.8699999999999992</v>
      </c>
      <c r="V30" s="482">
        <v>28.93</v>
      </c>
      <c r="W30" s="482">
        <v>4550</v>
      </c>
      <c r="X30" s="482" t="s">
        <v>31</v>
      </c>
      <c r="Y30" s="482">
        <v>4012</v>
      </c>
      <c r="Z30" s="482">
        <v>10.71</v>
      </c>
      <c r="AA30" s="456"/>
    </row>
    <row r="31" spans="1:27" ht="30" customHeight="1">
      <c r="A31" s="479"/>
      <c r="B31" s="479"/>
      <c r="C31" s="480"/>
      <c r="D31" s="479"/>
      <c r="E31" s="480"/>
      <c r="F31" s="480"/>
      <c r="G31" s="480"/>
      <c r="H31" s="480"/>
      <c r="I31" s="480"/>
      <c r="J31" s="480"/>
      <c r="K31" s="477"/>
      <c r="L31" s="479"/>
      <c r="M31" s="479"/>
      <c r="N31" s="479"/>
      <c r="O31" s="479"/>
      <c r="P31" s="479"/>
      <c r="Q31" s="479"/>
      <c r="R31" s="479"/>
      <c r="S31" s="477"/>
      <c r="T31" s="479"/>
      <c r="U31" s="479"/>
      <c r="V31" s="479"/>
      <c r="W31" s="479"/>
      <c r="X31" s="479"/>
      <c r="Y31" s="479"/>
      <c r="Z31" s="479"/>
      <c r="AA31" s="456"/>
    </row>
    <row r="32" spans="1:27" ht="30" customHeight="1">
      <c r="A32" s="479"/>
      <c r="B32" s="479"/>
      <c r="C32" s="480"/>
      <c r="D32" s="479"/>
      <c r="E32" s="480"/>
      <c r="F32" s="480"/>
      <c r="G32" s="480"/>
      <c r="H32" s="480"/>
      <c r="I32" s="480"/>
      <c r="J32" s="480"/>
      <c r="K32" s="477"/>
      <c r="L32" s="479"/>
      <c r="M32" s="479"/>
      <c r="N32" s="479"/>
      <c r="O32" s="479"/>
      <c r="P32" s="479"/>
      <c r="Q32" s="479"/>
      <c r="R32" s="479"/>
      <c r="S32" s="477"/>
      <c r="T32" s="479"/>
      <c r="U32" s="479"/>
      <c r="V32" s="479"/>
      <c r="W32" s="479"/>
      <c r="X32" s="479"/>
      <c r="Y32" s="479"/>
      <c r="Z32" s="479"/>
      <c r="AA32" s="456"/>
    </row>
    <row r="33" spans="1:27" ht="30" customHeight="1">
      <c r="A33" s="474">
        <v>19</v>
      </c>
      <c r="B33" s="475" t="s">
        <v>267</v>
      </c>
      <c r="C33" s="476" t="s">
        <v>275</v>
      </c>
      <c r="D33" s="481" t="s">
        <v>276</v>
      </c>
      <c r="E33" s="485"/>
      <c r="F33" s="476">
        <v>3</v>
      </c>
      <c r="G33" s="476">
        <v>201.7</v>
      </c>
      <c r="H33" s="481">
        <v>201.74</v>
      </c>
      <c r="I33" s="481">
        <v>198</v>
      </c>
      <c r="J33" s="476">
        <v>198</v>
      </c>
      <c r="K33" s="477"/>
      <c r="L33" s="485"/>
      <c r="M33" s="485"/>
      <c r="N33" s="485"/>
      <c r="O33" s="485"/>
      <c r="P33" s="485"/>
      <c r="Q33" s="485"/>
      <c r="R33" s="485"/>
      <c r="S33" s="477"/>
      <c r="T33" s="485"/>
      <c r="U33" s="485"/>
      <c r="V33" s="485"/>
      <c r="W33" s="485"/>
      <c r="X33" s="485"/>
      <c r="Y33" s="485"/>
      <c r="Z33" s="485"/>
      <c r="AA33" s="456"/>
    </row>
    <row r="34" spans="1:27" ht="30" customHeight="1">
      <c r="A34" s="479"/>
      <c r="B34" s="479"/>
      <c r="C34" s="480"/>
      <c r="D34" s="479"/>
      <c r="E34" s="480"/>
      <c r="F34" s="480"/>
      <c r="G34" s="480"/>
      <c r="H34" s="480"/>
      <c r="I34" s="480"/>
      <c r="J34" s="480"/>
      <c r="K34" s="477"/>
      <c r="L34" s="479"/>
      <c r="M34" s="479"/>
      <c r="N34" s="479"/>
      <c r="O34" s="479"/>
      <c r="P34" s="479"/>
      <c r="Q34" s="479"/>
      <c r="R34" s="479"/>
      <c r="S34" s="477"/>
      <c r="T34" s="479"/>
      <c r="U34" s="479"/>
      <c r="V34" s="479"/>
      <c r="W34" s="479"/>
      <c r="X34" s="479"/>
      <c r="Y34" s="479"/>
      <c r="Z34" s="479"/>
      <c r="AA34" s="456"/>
    </row>
    <row r="35" spans="1:27" ht="30" customHeight="1">
      <c r="A35" s="474">
        <v>3</v>
      </c>
      <c r="B35" s="475" t="s">
        <v>277</v>
      </c>
      <c r="C35" s="476">
        <v>3</v>
      </c>
      <c r="D35" s="475" t="s">
        <v>72</v>
      </c>
      <c r="E35" s="476" t="s">
        <v>34</v>
      </c>
      <c r="F35" s="475">
        <v>59</v>
      </c>
      <c r="G35" s="476">
        <v>4035.9</v>
      </c>
      <c r="H35" s="476">
        <v>4035.9</v>
      </c>
      <c r="I35" s="475">
        <v>4004.41</v>
      </c>
      <c r="J35" s="475">
        <v>4004.41</v>
      </c>
      <c r="K35" s="477"/>
      <c r="L35" s="478">
        <v>14.15</v>
      </c>
      <c r="M35" s="478">
        <v>6.67</v>
      </c>
      <c r="N35" s="478">
        <v>40.28</v>
      </c>
      <c r="O35" s="478">
        <v>3803</v>
      </c>
      <c r="P35" s="478" t="s">
        <v>37</v>
      </c>
      <c r="Q35" s="478">
        <v>3498</v>
      </c>
      <c r="R35" s="478">
        <v>7.48</v>
      </c>
      <c r="S35" s="477"/>
      <c r="T35" s="478">
        <v>14.32</v>
      </c>
      <c r="U35" s="478">
        <v>7.73</v>
      </c>
      <c r="V35" s="478">
        <v>37.42</v>
      </c>
      <c r="W35" s="478">
        <v>3992</v>
      </c>
      <c r="X35" s="478" t="s">
        <v>37</v>
      </c>
      <c r="Y35" s="478">
        <v>3707</v>
      </c>
      <c r="Z35" s="478">
        <v>6.59</v>
      </c>
      <c r="AA35" s="456"/>
    </row>
    <row r="36" spans="1:27" ht="30" customHeight="1">
      <c r="A36" s="474">
        <v>4</v>
      </c>
      <c r="B36" s="475" t="s">
        <v>277</v>
      </c>
      <c r="C36" s="476">
        <v>4</v>
      </c>
      <c r="D36" s="475" t="s">
        <v>72</v>
      </c>
      <c r="E36" s="476" t="s">
        <v>34</v>
      </c>
      <c r="F36" s="476">
        <v>57</v>
      </c>
      <c r="G36" s="475">
        <v>4030</v>
      </c>
      <c r="H36" s="476">
        <v>4030</v>
      </c>
      <c r="I36" s="475">
        <v>3998.17</v>
      </c>
      <c r="J36" s="475">
        <v>3998.17</v>
      </c>
      <c r="K36" s="477"/>
      <c r="L36" s="478">
        <v>12.79</v>
      </c>
      <c r="M36" s="478">
        <v>6.15</v>
      </c>
      <c r="N36" s="478">
        <v>44.24</v>
      </c>
      <c r="O36" s="478">
        <v>3555</v>
      </c>
      <c r="P36" s="478" t="s">
        <v>33</v>
      </c>
      <c r="Q36" s="478">
        <v>3303</v>
      </c>
      <c r="R36" s="478">
        <v>6.64</v>
      </c>
      <c r="S36" s="477"/>
      <c r="T36" s="478">
        <v>10.89</v>
      </c>
      <c r="U36" s="478">
        <v>8.57</v>
      </c>
      <c r="V36" s="478">
        <v>36.159999999999997</v>
      </c>
      <c r="W36" s="478">
        <v>4062</v>
      </c>
      <c r="X36" s="478" t="s">
        <v>34</v>
      </c>
      <c r="Y36" s="478">
        <v>3959</v>
      </c>
      <c r="Z36" s="478">
        <v>2.3199999999999998</v>
      </c>
      <c r="AA36" s="456"/>
    </row>
    <row r="37" spans="1:27" ht="30" customHeight="1">
      <c r="A37" s="474">
        <v>5</v>
      </c>
      <c r="B37" s="475" t="s">
        <v>278</v>
      </c>
      <c r="C37" s="476">
        <v>5</v>
      </c>
      <c r="D37" s="475" t="s">
        <v>72</v>
      </c>
      <c r="E37" s="476" t="s">
        <v>34</v>
      </c>
      <c r="F37" s="475">
        <v>59</v>
      </c>
      <c r="G37" s="476">
        <v>4112.3</v>
      </c>
      <c r="H37" s="486">
        <v>4112.3</v>
      </c>
      <c r="I37" s="475">
        <v>4079.82</v>
      </c>
      <c r="J37" s="476">
        <v>4079.82</v>
      </c>
      <c r="K37" s="477"/>
      <c r="L37" s="478">
        <v>15.94</v>
      </c>
      <c r="M37" s="478">
        <v>6.61</v>
      </c>
      <c r="N37" s="478">
        <v>39.770000000000003</v>
      </c>
      <c r="O37" s="478">
        <v>3872</v>
      </c>
      <c r="P37" s="478" t="s">
        <v>37</v>
      </c>
      <c r="Q37" s="478">
        <v>3485</v>
      </c>
      <c r="R37" s="478">
        <v>9.33</v>
      </c>
      <c r="S37" s="477"/>
      <c r="T37" s="478">
        <v>14.3</v>
      </c>
      <c r="U37" s="478">
        <v>7.86</v>
      </c>
      <c r="V37" s="478">
        <v>34.549999999999997</v>
      </c>
      <c r="W37" s="478">
        <v>4251</v>
      </c>
      <c r="X37" s="478" t="s">
        <v>34</v>
      </c>
      <c r="Y37" s="478">
        <v>3954</v>
      </c>
      <c r="Z37" s="478">
        <v>6.44</v>
      </c>
      <c r="AA37" s="456"/>
    </row>
    <row r="38" spans="1:27" ht="30" customHeight="1">
      <c r="A38" s="474">
        <v>6</v>
      </c>
      <c r="B38" s="475" t="s">
        <v>278</v>
      </c>
      <c r="C38" s="476">
        <v>6</v>
      </c>
      <c r="D38" s="475" t="s">
        <v>72</v>
      </c>
      <c r="E38" s="476" t="s">
        <v>34</v>
      </c>
      <c r="F38" s="475">
        <v>59</v>
      </c>
      <c r="G38" s="476">
        <v>4143.2</v>
      </c>
      <c r="H38" s="486">
        <v>4143.2</v>
      </c>
      <c r="I38" s="475">
        <v>4111.47</v>
      </c>
      <c r="J38" s="476">
        <v>4111.47</v>
      </c>
      <c r="K38" s="477"/>
      <c r="L38" s="478">
        <v>14.39</v>
      </c>
      <c r="M38" s="478">
        <v>6.56</v>
      </c>
      <c r="N38" s="478">
        <v>40.619999999999997</v>
      </c>
      <c r="O38" s="478">
        <v>3798</v>
      </c>
      <c r="P38" s="478" t="s">
        <v>37</v>
      </c>
      <c r="Q38" s="478">
        <v>3480</v>
      </c>
      <c r="R38" s="478">
        <v>7.83</v>
      </c>
      <c r="S38" s="477"/>
      <c r="T38" s="478">
        <v>17.86</v>
      </c>
      <c r="U38" s="478">
        <v>8.0299999999999994</v>
      </c>
      <c r="V38" s="478">
        <v>33.43</v>
      </c>
      <c r="W38" s="478">
        <v>4335</v>
      </c>
      <c r="X38" s="478" t="s">
        <v>31</v>
      </c>
      <c r="Y38" s="478">
        <v>3872</v>
      </c>
      <c r="Z38" s="478">
        <v>9.83</v>
      </c>
      <c r="AA38" s="456"/>
    </row>
    <row r="39" spans="1:27" ht="30" customHeight="1">
      <c r="A39" s="474">
        <v>9</v>
      </c>
      <c r="B39" s="475" t="s">
        <v>274</v>
      </c>
      <c r="C39" s="476">
        <v>8</v>
      </c>
      <c r="D39" s="475" t="s">
        <v>72</v>
      </c>
      <c r="E39" s="476" t="s">
        <v>34</v>
      </c>
      <c r="F39" s="475">
        <v>59</v>
      </c>
      <c r="G39" s="476">
        <v>4141.2</v>
      </c>
      <c r="H39" s="476">
        <v>4141.2</v>
      </c>
      <c r="I39" s="475">
        <v>4108.4799999999996</v>
      </c>
      <c r="J39" s="476">
        <v>4108.4799999999996</v>
      </c>
      <c r="K39" s="477"/>
      <c r="L39" s="478">
        <v>12.23</v>
      </c>
      <c r="M39" s="478">
        <v>6.96</v>
      </c>
      <c r="N39" s="478">
        <v>44</v>
      </c>
      <c r="O39" s="478">
        <v>3551</v>
      </c>
      <c r="P39" s="478" t="s">
        <v>33</v>
      </c>
      <c r="Q39" s="478">
        <v>3350</v>
      </c>
      <c r="R39" s="478">
        <v>5.27</v>
      </c>
      <c r="S39" s="477"/>
      <c r="T39" s="478">
        <v>12.87</v>
      </c>
      <c r="U39" s="478">
        <v>7.29</v>
      </c>
      <c r="V39" s="478">
        <v>41.91</v>
      </c>
      <c r="W39" s="478">
        <v>3636</v>
      </c>
      <c r="X39" s="478" t="s">
        <v>33</v>
      </c>
      <c r="Y39" s="478">
        <v>3417</v>
      </c>
      <c r="Z39" s="478">
        <v>5.58</v>
      </c>
      <c r="AA39" s="456"/>
    </row>
    <row r="40" spans="1:27" ht="30" customHeight="1">
      <c r="A40" s="474">
        <v>10</v>
      </c>
      <c r="B40" s="475" t="s">
        <v>279</v>
      </c>
      <c r="C40" s="476">
        <v>9</v>
      </c>
      <c r="D40" s="475" t="s">
        <v>72</v>
      </c>
      <c r="E40" s="476" t="s">
        <v>34</v>
      </c>
      <c r="F40" s="475">
        <v>58</v>
      </c>
      <c r="G40" s="476">
        <v>4122</v>
      </c>
      <c r="H40" s="486">
        <v>4122</v>
      </c>
      <c r="I40" s="475">
        <v>4089.85</v>
      </c>
      <c r="J40" s="476">
        <v>4089.85</v>
      </c>
      <c r="K40" s="477"/>
      <c r="L40" s="478">
        <v>12.37</v>
      </c>
      <c r="M40" s="478">
        <v>6.7</v>
      </c>
      <c r="N40" s="478">
        <v>45.81</v>
      </c>
      <c r="O40" s="478">
        <v>3399</v>
      </c>
      <c r="P40" s="478" t="s">
        <v>47</v>
      </c>
      <c r="Q40" s="478">
        <v>3192</v>
      </c>
      <c r="R40" s="478">
        <v>5.67</v>
      </c>
      <c r="S40" s="477"/>
      <c r="T40" s="478">
        <v>14.43</v>
      </c>
      <c r="U40" s="478">
        <v>7.49</v>
      </c>
      <c r="V40" s="478">
        <v>38.369999999999997</v>
      </c>
      <c r="W40" s="478">
        <v>3923</v>
      </c>
      <c r="X40" s="478" t="s">
        <v>37</v>
      </c>
      <c r="Y40" s="478">
        <v>3629</v>
      </c>
      <c r="Z40" s="478">
        <v>6.94</v>
      </c>
      <c r="AA40" s="456"/>
    </row>
    <row r="41" spans="1:27" ht="30" customHeight="1">
      <c r="A41" s="474">
        <v>11</v>
      </c>
      <c r="B41" s="475" t="s">
        <v>280</v>
      </c>
      <c r="C41" s="476">
        <v>10</v>
      </c>
      <c r="D41" s="475" t="s">
        <v>72</v>
      </c>
      <c r="E41" s="476" t="s">
        <v>34</v>
      </c>
      <c r="F41" s="475">
        <v>59</v>
      </c>
      <c r="G41" s="476">
        <v>4052.4</v>
      </c>
      <c r="H41" s="476">
        <v>4052.4</v>
      </c>
      <c r="I41" s="475">
        <v>4020.4</v>
      </c>
      <c r="J41" s="476">
        <v>4020.4</v>
      </c>
      <c r="K41" s="477"/>
      <c r="L41" s="478">
        <v>11.84</v>
      </c>
      <c r="M41" s="478">
        <v>6.85</v>
      </c>
      <c r="N41" s="478">
        <v>42.67</v>
      </c>
      <c r="O41" s="478">
        <v>3643</v>
      </c>
      <c r="P41" s="478" t="s">
        <v>33</v>
      </c>
      <c r="Q41" s="478">
        <v>3448</v>
      </c>
      <c r="R41" s="478">
        <v>4.99</v>
      </c>
      <c r="S41" s="477"/>
      <c r="T41" s="478">
        <v>15.37</v>
      </c>
      <c r="U41" s="478">
        <v>7.24</v>
      </c>
      <c r="V41" s="478">
        <v>38.229999999999997</v>
      </c>
      <c r="W41" s="478">
        <v>3965</v>
      </c>
      <c r="X41" s="478" t="s">
        <v>37</v>
      </c>
      <c r="Y41" s="478">
        <v>3617</v>
      </c>
      <c r="Z41" s="478">
        <v>8.1300000000000008</v>
      </c>
      <c r="AA41" s="456"/>
    </row>
    <row r="42" spans="1:27" ht="30" customHeight="1">
      <c r="A42" s="474">
        <v>12</v>
      </c>
      <c r="B42" s="475" t="s">
        <v>281</v>
      </c>
      <c r="C42" s="476">
        <v>11</v>
      </c>
      <c r="D42" s="475" t="s">
        <v>72</v>
      </c>
      <c r="E42" s="476" t="s">
        <v>34</v>
      </c>
      <c r="F42" s="475">
        <v>59</v>
      </c>
      <c r="G42" s="476">
        <v>4221.1000000000004</v>
      </c>
      <c r="H42" s="476">
        <v>4221.09</v>
      </c>
      <c r="I42" s="475">
        <v>4188.1499999999996</v>
      </c>
      <c r="J42" s="476">
        <v>4188.1499999999996</v>
      </c>
      <c r="K42" s="477"/>
      <c r="L42" s="478">
        <v>14.1</v>
      </c>
      <c r="M42" s="478">
        <v>6.68</v>
      </c>
      <c r="N42" s="478">
        <v>46.97</v>
      </c>
      <c r="O42" s="478">
        <v>3243</v>
      </c>
      <c r="P42" s="478" t="s">
        <v>47</v>
      </c>
      <c r="Q42" s="478">
        <v>2985</v>
      </c>
      <c r="R42" s="478">
        <v>7.42</v>
      </c>
      <c r="S42" s="477"/>
      <c r="T42" s="478">
        <v>10.06</v>
      </c>
      <c r="U42" s="478">
        <v>7.33</v>
      </c>
      <c r="V42" s="478">
        <v>39.24</v>
      </c>
      <c r="W42" s="478">
        <v>3856</v>
      </c>
      <c r="X42" s="478" t="s">
        <v>37</v>
      </c>
      <c r="Y42" s="478">
        <v>3742</v>
      </c>
      <c r="Z42" s="478">
        <v>2.73</v>
      </c>
      <c r="AA42" s="456"/>
    </row>
    <row r="43" spans="1:27" ht="30" customHeight="1">
      <c r="A43" s="474">
        <v>13</v>
      </c>
      <c r="B43" s="475" t="s">
        <v>281</v>
      </c>
      <c r="C43" s="476">
        <v>12</v>
      </c>
      <c r="D43" s="475" t="s">
        <v>72</v>
      </c>
      <c r="E43" s="476" t="s">
        <v>34</v>
      </c>
      <c r="F43" s="475">
        <v>59</v>
      </c>
      <c r="G43" s="476">
        <v>4014.97</v>
      </c>
      <c r="H43" s="476">
        <v>4014.97</v>
      </c>
      <c r="I43" s="475">
        <v>3983.29</v>
      </c>
      <c r="J43" s="476">
        <v>3983.29</v>
      </c>
      <c r="K43" s="477"/>
      <c r="L43" s="478">
        <v>15.57</v>
      </c>
      <c r="M43" s="478">
        <v>6.93</v>
      </c>
      <c r="N43" s="478">
        <v>43.85</v>
      </c>
      <c r="O43" s="478">
        <v>3563</v>
      </c>
      <c r="P43" s="478" t="s">
        <v>33</v>
      </c>
      <c r="Q43" s="478">
        <v>3232</v>
      </c>
      <c r="R43" s="478">
        <v>8.64</v>
      </c>
      <c r="S43" s="477"/>
      <c r="T43" s="478">
        <v>15.94</v>
      </c>
      <c r="U43" s="478">
        <v>7.15</v>
      </c>
      <c r="V43" s="478">
        <v>39.89</v>
      </c>
      <c r="W43" s="478">
        <v>3824</v>
      </c>
      <c r="X43" s="478" t="s">
        <v>37</v>
      </c>
      <c r="Y43" s="478">
        <v>3462</v>
      </c>
      <c r="Z43" s="478">
        <v>8.7899999999999991</v>
      </c>
      <c r="AA43" s="456"/>
    </row>
    <row r="44" spans="1:27" ht="30" customHeight="1">
      <c r="A44" s="474">
        <v>14</v>
      </c>
      <c r="B44" s="475" t="s">
        <v>282</v>
      </c>
      <c r="C44" s="476">
        <v>13</v>
      </c>
      <c r="D44" s="475" t="s">
        <v>72</v>
      </c>
      <c r="E44" s="476" t="s">
        <v>34</v>
      </c>
      <c r="F44" s="475">
        <v>57</v>
      </c>
      <c r="G44" s="476">
        <v>4059.5</v>
      </c>
      <c r="H44" s="476">
        <v>4059.46</v>
      </c>
      <c r="I44" s="475">
        <v>4027.84</v>
      </c>
      <c r="J44" s="476">
        <v>4027.84</v>
      </c>
      <c r="K44" s="477"/>
      <c r="L44" s="478">
        <v>14.89</v>
      </c>
      <c r="M44" s="478">
        <v>7.38</v>
      </c>
      <c r="N44" s="478">
        <v>39.409999999999997</v>
      </c>
      <c r="O44" s="478">
        <v>3879</v>
      </c>
      <c r="P44" s="478" t="s">
        <v>37</v>
      </c>
      <c r="Q44" s="478">
        <v>3564</v>
      </c>
      <c r="R44" s="478">
        <v>7.51</v>
      </c>
      <c r="S44" s="477"/>
      <c r="T44" s="478">
        <v>13.16</v>
      </c>
      <c r="U44" s="478">
        <v>6.87</v>
      </c>
      <c r="V44" s="478">
        <v>42.08</v>
      </c>
      <c r="W44" s="478">
        <v>3670</v>
      </c>
      <c r="X44" s="478" t="s">
        <v>33</v>
      </c>
      <c r="Y44" s="478">
        <v>3422</v>
      </c>
      <c r="Z44" s="478">
        <v>6.29</v>
      </c>
      <c r="AA44" s="456"/>
    </row>
    <row r="45" spans="1:27" ht="30" customHeight="1">
      <c r="A45" s="474">
        <v>16</v>
      </c>
      <c r="B45" s="475" t="s">
        <v>283</v>
      </c>
      <c r="C45" s="476">
        <v>15</v>
      </c>
      <c r="D45" s="475" t="s">
        <v>72</v>
      </c>
      <c r="E45" s="476" t="s">
        <v>34</v>
      </c>
      <c r="F45" s="475">
        <v>59</v>
      </c>
      <c r="G45" s="476">
        <v>4105.8</v>
      </c>
      <c r="H45" s="476">
        <v>4105.83</v>
      </c>
      <c r="I45" s="476">
        <v>4074</v>
      </c>
      <c r="J45" s="476">
        <v>4073.95</v>
      </c>
      <c r="K45" s="477"/>
      <c r="L45" s="478">
        <v>15.59</v>
      </c>
      <c r="M45" s="478">
        <v>8.34</v>
      </c>
      <c r="N45" s="478">
        <v>39.69</v>
      </c>
      <c r="O45" s="478">
        <v>3789</v>
      </c>
      <c r="P45" s="478" t="s">
        <v>37</v>
      </c>
      <c r="Q45" s="478">
        <v>3489</v>
      </c>
      <c r="R45" s="478">
        <v>7.25</v>
      </c>
      <c r="S45" s="477"/>
      <c r="T45" s="478">
        <v>12.22</v>
      </c>
      <c r="U45" s="478">
        <v>7.32</v>
      </c>
      <c r="V45" s="478">
        <v>38.19</v>
      </c>
      <c r="W45" s="478">
        <v>3981</v>
      </c>
      <c r="X45" s="478" t="s">
        <v>37</v>
      </c>
      <c r="Y45" s="478">
        <v>3771</v>
      </c>
      <c r="Z45" s="478">
        <v>4.9000000000000004</v>
      </c>
      <c r="AA45" s="456"/>
    </row>
    <row r="46" spans="1:27" ht="30" customHeight="1">
      <c r="A46" s="474">
        <v>17</v>
      </c>
      <c r="B46" s="475" t="s">
        <v>284</v>
      </c>
      <c r="C46" s="476">
        <v>16</v>
      </c>
      <c r="D46" s="475" t="s">
        <v>72</v>
      </c>
      <c r="E46" s="476" t="s">
        <v>34</v>
      </c>
      <c r="F46" s="476">
        <v>59</v>
      </c>
      <c r="G46" s="476">
        <v>4209.8</v>
      </c>
      <c r="H46" s="476">
        <v>4209.8</v>
      </c>
      <c r="I46" s="476">
        <v>4176.5</v>
      </c>
      <c r="J46" s="476">
        <v>4176.54</v>
      </c>
      <c r="K46" s="477"/>
      <c r="L46" s="478">
        <v>17.64</v>
      </c>
      <c r="M46" s="478">
        <v>7.82</v>
      </c>
      <c r="N46" s="478">
        <v>42.88</v>
      </c>
      <c r="O46" s="478">
        <v>3575</v>
      </c>
      <c r="P46" s="478" t="s">
        <v>33</v>
      </c>
      <c r="Q46" s="478">
        <v>3194</v>
      </c>
      <c r="R46" s="478">
        <v>9.82</v>
      </c>
      <c r="S46" s="477"/>
      <c r="T46" s="478">
        <v>13.48</v>
      </c>
      <c r="U46" s="478">
        <v>7.59</v>
      </c>
      <c r="V46" s="478">
        <v>36.340000000000003</v>
      </c>
      <c r="W46" s="478">
        <v>4071</v>
      </c>
      <c r="X46" s="478" t="s">
        <v>34</v>
      </c>
      <c r="Y46" s="478">
        <v>3812</v>
      </c>
      <c r="Z46" s="478">
        <v>5.89</v>
      </c>
      <c r="AA46" s="456"/>
    </row>
    <row r="47" spans="1:27" ht="30" customHeight="1">
      <c r="A47" s="474">
        <v>20</v>
      </c>
      <c r="B47" s="475" t="s">
        <v>267</v>
      </c>
      <c r="C47" s="476">
        <v>18</v>
      </c>
      <c r="D47" s="475" t="s">
        <v>72</v>
      </c>
      <c r="E47" s="476" t="s">
        <v>34</v>
      </c>
      <c r="F47" s="476">
        <v>59</v>
      </c>
      <c r="G47" s="476">
        <v>4102.7</v>
      </c>
      <c r="H47" s="476">
        <v>4102.7</v>
      </c>
      <c r="I47" s="476">
        <v>4070.3</v>
      </c>
      <c r="J47" s="476">
        <v>4070.3</v>
      </c>
      <c r="K47" s="477"/>
      <c r="L47" s="478">
        <v>14.22</v>
      </c>
      <c r="M47" s="478">
        <v>6.58</v>
      </c>
      <c r="N47" s="478">
        <v>42.76</v>
      </c>
      <c r="O47" s="478">
        <v>3665</v>
      </c>
      <c r="P47" s="478" t="s">
        <v>33</v>
      </c>
      <c r="Q47" s="478">
        <v>3365</v>
      </c>
      <c r="R47" s="478">
        <v>7.64</v>
      </c>
      <c r="S47" s="477"/>
      <c r="T47" s="478">
        <v>15.51</v>
      </c>
      <c r="U47" s="478">
        <v>7.69</v>
      </c>
      <c r="V47" s="478">
        <v>36.5</v>
      </c>
      <c r="W47" s="478">
        <v>4089</v>
      </c>
      <c r="X47" s="478" t="s">
        <v>34</v>
      </c>
      <c r="Y47" s="478">
        <v>3743</v>
      </c>
      <c r="Z47" s="478">
        <v>7.82</v>
      </c>
      <c r="AA47" s="456"/>
    </row>
    <row r="48" spans="1:27" ht="30" customHeight="1">
      <c r="A48" s="474">
        <v>23</v>
      </c>
      <c r="B48" s="475" t="s">
        <v>285</v>
      </c>
      <c r="C48" s="476">
        <v>20</v>
      </c>
      <c r="D48" s="475" t="s">
        <v>72</v>
      </c>
      <c r="E48" s="476" t="s">
        <v>34</v>
      </c>
      <c r="F48" s="476">
        <v>50</v>
      </c>
      <c r="G48" s="476">
        <v>3447</v>
      </c>
      <c r="H48" s="476">
        <v>3447</v>
      </c>
      <c r="I48" s="476">
        <v>3420.12</v>
      </c>
      <c r="J48" s="476">
        <v>3420.12</v>
      </c>
      <c r="K48" s="477"/>
      <c r="L48" s="478">
        <v>15.41</v>
      </c>
      <c r="M48" s="478">
        <v>6.47</v>
      </c>
      <c r="N48" s="478">
        <v>44.51</v>
      </c>
      <c r="O48" s="478">
        <v>3426</v>
      </c>
      <c r="P48" s="478" t="s">
        <v>33</v>
      </c>
      <c r="Q48" s="478">
        <v>3099</v>
      </c>
      <c r="R48" s="478">
        <v>8.94</v>
      </c>
      <c r="S48" s="477"/>
      <c r="T48" s="478">
        <v>13.69</v>
      </c>
      <c r="U48" s="478">
        <v>7.58</v>
      </c>
      <c r="V48" s="478">
        <v>39.56</v>
      </c>
      <c r="W48" s="478">
        <v>3833</v>
      </c>
      <c r="X48" s="478" t="s">
        <v>37</v>
      </c>
      <c r="Y48" s="478">
        <v>3580</v>
      </c>
      <c r="Z48" s="478">
        <v>6.11</v>
      </c>
      <c r="AA48" s="456"/>
    </row>
    <row r="49" spans="1:27" ht="30" customHeight="1">
      <c r="A49" s="474">
        <v>24</v>
      </c>
      <c r="B49" s="475" t="s">
        <v>286</v>
      </c>
      <c r="C49" s="476">
        <v>21</v>
      </c>
      <c r="D49" s="475" t="s">
        <v>72</v>
      </c>
      <c r="E49" s="476" t="s">
        <v>34</v>
      </c>
      <c r="F49" s="476">
        <v>56</v>
      </c>
      <c r="G49" s="476">
        <v>3694.1</v>
      </c>
      <c r="H49" s="476">
        <v>3694.1</v>
      </c>
      <c r="I49" s="476">
        <v>3665.7</v>
      </c>
      <c r="J49" s="476">
        <v>3665.7</v>
      </c>
      <c r="K49" s="477"/>
      <c r="L49" s="478">
        <v>15.53</v>
      </c>
      <c r="M49" s="478">
        <v>6.47</v>
      </c>
      <c r="N49" s="478">
        <v>42.31</v>
      </c>
      <c r="O49" s="478">
        <v>3684</v>
      </c>
      <c r="P49" s="478" t="s">
        <v>33</v>
      </c>
      <c r="Q49" s="478">
        <v>3327</v>
      </c>
      <c r="R49" s="478">
        <v>9.06</v>
      </c>
      <c r="S49" s="477"/>
      <c r="T49" s="478">
        <v>14.73</v>
      </c>
      <c r="U49" s="478">
        <v>8.11</v>
      </c>
      <c r="V49" s="478">
        <v>35.1</v>
      </c>
      <c r="W49" s="478">
        <v>4188</v>
      </c>
      <c r="X49" s="478" t="s">
        <v>34</v>
      </c>
      <c r="Y49" s="478">
        <v>3886</v>
      </c>
      <c r="Z49" s="478">
        <v>6.62</v>
      </c>
      <c r="AA49" s="456"/>
    </row>
    <row r="50" spans="1:27" ht="30" customHeight="1">
      <c r="A50" s="474">
        <v>25</v>
      </c>
      <c r="B50" s="475" t="s">
        <v>286</v>
      </c>
      <c r="C50" s="476">
        <v>22</v>
      </c>
      <c r="D50" s="475" t="s">
        <v>72</v>
      </c>
      <c r="E50" s="476" t="s">
        <v>34</v>
      </c>
      <c r="F50" s="476">
        <v>58</v>
      </c>
      <c r="G50" s="476">
        <v>4185.2</v>
      </c>
      <c r="H50" s="476">
        <v>4185.2</v>
      </c>
      <c r="I50" s="476">
        <v>4152.6000000000004</v>
      </c>
      <c r="J50" s="476">
        <v>4152.6000000000004</v>
      </c>
      <c r="K50" s="477"/>
      <c r="L50" s="478">
        <v>19.920000000000002</v>
      </c>
      <c r="M50" s="478">
        <v>6.93</v>
      </c>
      <c r="N50" s="478">
        <v>39.299999999999997</v>
      </c>
      <c r="O50" s="478">
        <v>3890</v>
      </c>
      <c r="P50" s="478" t="s">
        <v>37</v>
      </c>
      <c r="Q50" s="478">
        <v>3347</v>
      </c>
      <c r="R50" s="478">
        <v>12.99</v>
      </c>
      <c r="S50" s="477"/>
      <c r="T50" s="478">
        <v>13.28</v>
      </c>
      <c r="U50" s="478">
        <v>8.11</v>
      </c>
      <c r="V50" s="478">
        <v>38.4</v>
      </c>
      <c r="W50" s="478">
        <v>3882</v>
      </c>
      <c r="X50" s="478" t="s">
        <v>37</v>
      </c>
      <c r="Y50" s="478">
        <v>3664</v>
      </c>
      <c r="Z50" s="478">
        <v>5.17</v>
      </c>
      <c r="AA50" s="456"/>
    </row>
    <row r="51" spans="1:27" ht="30" customHeight="1">
      <c r="A51" s="474">
        <v>26</v>
      </c>
      <c r="B51" s="475" t="s">
        <v>286</v>
      </c>
      <c r="C51" s="476">
        <v>23</v>
      </c>
      <c r="D51" s="475" t="s">
        <v>72</v>
      </c>
      <c r="E51" s="476" t="s">
        <v>34</v>
      </c>
      <c r="F51" s="476">
        <v>59</v>
      </c>
      <c r="G51" s="476">
        <v>4043.36</v>
      </c>
      <c r="H51" s="476">
        <v>4043.36</v>
      </c>
      <c r="I51" s="476">
        <v>4011.5</v>
      </c>
      <c r="J51" s="476">
        <v>4011.5</v>
      </c>
      <c r="K51" s="477"/>
      <c r="L51" s="478">
        <v>14.95</v>
      </c>
      <c r="M51" s="478">
        <v>6.89</v>
      </c>
      <c r="N51" s="478">
        <v>42.33</v>
      </c>
      <c r="O51" s="478">
        <v>3616</v>
      </c>
      <c r="P51" s="478" t="s">
        <v>33</v>
      </c>
      <c r="Q51" s="478">
        <v>3303</v>
      </c>
      <c r="R51" s="478">
        <v>8.06</v>
      </c>
      <c r="S51" s="477"/>
      <c r="T51" s="478">
        <v>13.29</v>
      </c>
      <c r="U51" s="478">
        <v>7.87</v>
      </c>
      <c r="V51" s="478">
        <v>35.74</v>
      </c>
      <c r="W51" s="478">
        <v>4139</v>
      </c>
      <c r="X51" s="478" t="s">
        <v>34</v>
      </c>
      <c r="Y51" s="478">
        <v>3896</v>
      </c>
      <c r="Z51" s="478">
        <v>5.42</v>
      </c>
      <c r="AA51" s="456"/>
    </row>
    <row r="52" spans="1:27" ht="30" customHeight="1">
      <c r="A52" s="474">
        <v>27</v>
      </c>
      <c r="B52" s="475" t="s">
        <v>287</v>
      </c>
      <c r="C52" s="476">
        <v>24</v>
      </c>
      <c r="D52" s="475" t="s">
        <v>72</v>
      </c>
      <c r="E52" s="476" t="s">
        <v>34</v>
      </c>
      <c r="F52" s="476">
        <v>50</v>
      </c>
      <c r="G52" s="476">
        <v>3579.6</v>
      </c>
      <c r="H52" s="476">
        <v>3579.6</v>
      </c>
      <c r="I52" s="476">
        <v>3551.65</v>
      </c>
      <c r="J52" s="476">
        <v>3551.65</v>
      </c>
      <c r="K52" s="477"/>
      <c r="L52" s="478">
        <v>15</v>
      </c>
      <c r="M52" s="478">
        <v>6.96</v>
      </c>
      <c r="N52" s="478">
        <v>44.26</v>
      </c>
      <c r="O52" s="478">
        <v>3417</v>
      </c>
      <c r="P52" s="478" t="s">
        <v>33</v>
      </c>
      <c r="Q52" s="478">
        <v>3122</v>
      </c>
      <c r="R52" s="478">
        <v>8.0399999999999991</v>
      </c>
      <c r="S52" s="477"/>
      <c r="T52" s="478">
        <v>11.7</v>
      </c>
      <c r="U52" s="478">
        <v>7.77</v>
      </c>
      <c r="V52" s="478">
        <v>38.03</v>
      </c>
      <c r="W52" s="478">
        <v>3954</v>
      </c>
      <c r="X52" s="478" t="s">
        <v>37</v>
      </c>
      <c r="Y52" s="478">
        <v>3786</v>
      </c>
      <c r="Z52" s="478">
        <v>3.93</v>
      </c>
      <c r="AA52" s="456"/>
    </row>
    <row r="53" spans="1:27" ht="30" customHeight="1">
      <c r="A53" s="474">
        <v>30</v>
      </c>
      <c r="B53" s="475" t="s">
        <v>269</v>
      </c>
      <c r="C53" s="476">
        <v>27</v>
      </c>
      <c r="D53" s="475" t="s">
        <v>72</v>
      </c>
      <c r="E53" s="476" t="s">
        <v>34</v>
      </c>
      <c r="F53" s="476">
        <v>59</v>
      </c>
      <c r="G53" s="476">
        <v>4136.87</v>
      </c>
      <c r="H53" s="476">
        <v>4136.87</v>
      </c>
      <c r="I53" s="476">
        <v>4105.05</v>
      </c>
      <c r="J53" s="476">
        <v>4105.05</v>
      </c>
      <c r="K53" s="477"/>
      <c r="L53" s="478">
        <v>13.37</v>
      </c>
      <c r="M53" s="478">
        <v>6.01</v>
      </c>
      <c r="N53" s="478">
        <v>44.64</v>
      </c>
      <c r="O53" s="478">
        <v>3507</v>
      </c>
      <c r="P53" s="478" t="s">
        <v>33</v>
      </c>
      <c r="Q53" s="478">
        <v>3232</v>
      </c>
      <c r="R53" s="478">
        <v>7.36</v>
      </c>
      <c r="S53" s="477"/>
      <c r="T53" s="478">
        <v>13.85</v>
      </c>
      <c r="U53" s="478">
        <v>8.19</v>
      </c>
      <c r="V53" s="478">
        <v>36.68</v>
      </c>
      <c r="W53" s="478">
        <v>4050</v>
      </c>
      <c r="X53" s="478" t="s">
        <v>34</v>
      </c>
      <c r="Y53" s="478">
        <v>3800</v>
      </c>
      <c r="Z53" s="478">
        <v>5.66</v>
      </c>
      <c r="AA53" s="456"/>
    </row>
    <row r="54" spans="1:27" ht="30" customHeight="1">
      <c r="A54" s="474">
        <v>33</v>
      </c>
      <c r="B54" s="475" t="s">
        <v>263</v>
      </c>
      <c r="C54" s="476">
        <v>30</v>
      </c>
      <c r="D54" s="475" t="s">
        <v>72</v>
      </c>
      <c r="E54" s="476" t="s">
        <v>34</v>
      </c>
      <c r="F54" s="476">
        <v>59</v>
      </c>
      <c r="G54" s="476">
        <v>4140.33</v>
      </c>
      <c r="H54" s="483">
        <v>4140.33</v>
      </c>
      <c r="I54" s="476">
        <v>4108.01</v>
      </c>
      <c r="J54" s="476">
        <v>4108.01</v>
      </c>
      <c r="K54" s="477"/>
      <c r="L54" s="478">
        <v>12.07</v>
      </c>
      <c r="M54" s="478">
        <v>6.55</v>
      </c>
      <c r="N54" s="478">
        <v>46.78</v>
      </c>
      <c r="O54" s="478">
        <v>3298</v>
      </c>
      <c r="P54" s="478" t="s">
        <v>47</v>
      </c>
      <c r="Q54" s="478">
        <v>3103</v>
      </c>
      <c r="R54" s="478">
        <v>5.52</v>
      </c>
      <c r="S54" s="477"/>
      <c r="T54" s="479"/>
      <c r="U54" s="479"/>
      <c r="V54" s="479"/>
      <c r="W54" s="478">
        <v>4150</v>
      </c>
      <c r="X54" s="478" t="s">
        <v>34</v>
      </c>
      <c r="Y54" s="478">
        <v>3850</v>
      </c>
      <c r="Z54" s="479"/>
      <c r="AA54" s="456"/>
    </row>
    <row r="55" spans="1:27" ht="30" customHeight="1">
      <c r="A55" s="474">
        <v>36</v>
      </c>
      <c r="B55" s="475" t="s">
        <v>288</v>
      </c>
      <c r="C55" s="476">
        <v>32</v>
      </c>
      <c r="D55" s="475" t="s">
        <v>72</v>
      </c>
      <c r="E55" s="476" t="s">
        <v>34</v>
      </c>
      <c r="F55" s="476">
        <v>58</v>
      </c>
      <c r="G55" s="476">
        <v>4144.3999999999996</v>
      </c>
      <c r="H55" s="476">
        <v>4144.3999999999996</v>
      </c>
      <c r="I55" s="476">
        <v>4112.07</v>
      </c>
      <c r="J55" s="476">
        <v>4112.07</v>
      </c>
      <c r="K55" s="477"/>
      <c r="L55" s="478">
        <v>14.44</v>
      </c>
      <c r="M55" s="478">
        <v>6.72</v>
      </c>
      <c r="N55" s="478">
        <v>43.06</v>
      </c>
      <c r="O55" s="478">
        <v>3605</v>
      </c>
      <c r="P55" s="478" t="s">
        <v>33</v>
      </c>
      <c r="Q55" s="478">
        <v>3307</v>
      </c>
      <c r="R55" s="478">
        <v>7.72</v>
      </c>
      <c r="S55" s="477"/>
      <c r="T55" s="478">
        <v>11.82</v>
      </c>
      <c r="U55" s="478">
        <v>8.3699999999999992</v>
      </c>
      <c r="V55" s="478">
        <v>31.64</v>
      </c>
      <c r="W55" s="478">
        <v>4414</v>
      </c>
      <c r="X55" s="478" t="s">
        <v>31</v>
      </c>
      <c r="Y55" s="478">
        <v>4248</v>
      </c>
      <c r="Z55" s="478">
        <v>3.45</v>
      </c>
      <c r="AA55" s="456"/>
    </row>
    <row r="56" spans="1:27" ht="30" customHeight="1">
      <c r="A56" s="474">
        <v>40</v>
      </c>
      <c r="B56" s="475" t="s">
        <v>289</v>
      </c>
      <c r="C56" s="476">
        <v>35</v>
      </c>
      <c r="D56" s="475" t="s">
        <v>72</v>
      </c>
      <c r="E56" s="476" t="s">
        <v>34</v>
      </c>
      <c r="F56" s="476">
        <v>58</v>
      </c>
      <c r="G56" s="476">
        <v>4035.94</v>
      </c>
      <c r="H56" s="483">
        <v>4035.94</v>
      </c>
      <c r="I56" s="476">
        <v>4004.42</v>
      </c>
      <c r="J56" s="476">
        <v>4004.42</v>
      </c>
      <c r="K56" s="477"/>
      <c r="L56" s="478">
        <v>17.43</v>
      </c>
      <c r="M56" s="478">
        <v>7.43</v>
      </c>
      <c r="N56" s="478">
        <v>44.35</v>
      </c>
      <c r="O56" s="478">
        <v>3565</v>
      </c>
      <c r="P56" s="478" t="s">
        <v>33</v>
      </c>
      <c r="Q56" s="478">
        <v>3180</v>
      </c>
      <c r="R56" s="478">
        <v>10</v>
      </c>
      <c r="S56" s="477"/>
      <c r="T56" s="479"/>
      <c r="U56" s="479"/>
      <c r="V56" s="479"/>
      <c r="W56" s="478">
        <v>4150</v>
      </c>
      <c r="X56" s="478" t="s">
        <v>34</v>
      </c>
      <c r="Y56" s="478">
        <v>3850</v>
      </c>
      <c r="Z56" s="479"/>
      <c r="AA56" s="456"/>
    </row>
    <row r="57" spans="1:27" ht="30" customHeight="1">
      <c r="A57" s="474">
        <v>42</v>
      </c>
      <c r="B57" s="475" t="s">
        <v>270</v>
      </c>
      <c r="C57" s="476">
        <v>37</v>
      </c>
      <c r="D57" s="475" t="s">
        <v>72</v>
      </c>
      <c r="E57" s="476" t="s">
        <v>34</v>
      </c>
      <c r="F57" s="476">
        <v>59</v>
      </c>
      <c r="G57" s="476">
        <v>4119.49</v>
      </c>
      <c r="H57" s="483">
        <v>4119.49</v>
      </c>
      <c r="I57" s="476">
        <v>4087.78</v>
      </c>
      <c r="J57" s="476">
        <v>4087.78</v>
      </c>
      <c r="K57" s="477"/>
      <c r="L57" s="484">
        <v>17.059999999999999</v>
      </c>
      <c r="M57" s="484">
        <v>7.27</v>
      </c>
      <c r="N57" s="484">
        <v>41.45</v>
      </c>
      <c r="O57" s="484">
        <v>3693</v>
      </c>
      <c r="P57" s="484" t="s">
        <v>33</v>
      </c>
      <c r="Q57" s="484">
        <v>3305</v>
      </c>
      <c r="R57" s="484">
        <v>9.7899999999999991</v>
      </c>
      <c r="S57" s="477"/>
      <c r="T57" s="479"/>
      <c r="U57" s="479"/>
      <c r="V57" s="479"/>
      <c r="W57" s="478">
        <v>4150</v>
      </c>
      <c r="X57" s="478" t="s">
        <v>34</v>
      </c>
      <c r="Y57" s="478">
        <v>3850</v>
      </c>
      <c r="Z57" s="479"/>
      <c r="AA57" s="456"/>
    </row>
    <row r="58" spans="1:27" ht="30" customHeight="1">
      <c r="A58" s="474">
        <v>44</v>
      </c>
      <c r="B58" s="475" t="s">
        <v>270</v>
      </c>
      <c r="C58" s="476">
        <v>39</v>
      </c>
      <c r="D58" s="475" t="s">
        <v>72</v>
      </c>
      <c r="E58" s="476" t="s">
        <v>34</v>
      </c>
      <c r="F58" s="476">
        <v>59</v>
      </c>
      <c r="G58" s="476">
        <v>4094.8</v>
      </c>
      <c r="H58" s="483">
        <v>4094.8</v>
      </c>
      <c r="I58" s="476">
        <v>4062.46</v>
      </c>
      <c r="J58" s="476">
        <v>4062.46</v>
      </c>
      <c r="K58" s="477"/>
      <c r="L58" s="484">
        <v>17.059999999999999</v>
      </c>
      <c r="M58" s="484">
        <v>7.27</v>
      </c>
      <c r="N58" s="484">
        <v>41.45</v>
      </c>
      <c r="O58" s="484">
        <v>3693</v>
      </c>
      <c r="P58" s="484" t="s">
        <v>33</v>
      </c>
      <c r="Q58" s="484">
        <v>3305</v>
      </c>
      <c r="R58" s="484">
        <v>9.7899999999999991</v>
      </c>
      <c r="S58" s="477"/>
      <c r="T58" s="479"/>
      <c r="U58" s="479"/>
      <c r="V58" s="479"/>
      <c r="W58" s="478">
        <v>4150</v>
      </c>
      <c r="X58" s="478" t="s">
        <v>34</v>
      </c>
      <c r="Y58" s="478">
        <v>3850</v>
      </c>
      <c r="Z58" s="479"/>
      <c r="AA58" s="456"/>
    </row>
    <row r="59" spans="1:27" ht="30" customHeight="1">
      <c r="A59" s="474">
        <v>46</v>
      </c>
      <c r="B59" s="475" t="s">
        <v>290</v>
      </c>
      <c r="C59" s="476">
        <v>41</v>
      </c>
      <c r="D59" s="475" t="s">
        <v>72</v>
      </c>
      <c r="E59" s="476" t="s">
        <v>34</v>
      </c>
      <c r="F59" s="476">
        <v>59</v>
      </c>
      <c r="G59" s="476">
        <v>4099.63</v>
      </c>
      <c r="H59" s="476">
        <v>4099.63</v>
      </c>
      <c r="I59" s="476">
        <v>4067.63</v>
      </c>
      <c r="J59" s="476">
        <v>4067.63</v>
      </c>
      <c r="K59" s="477"/>
      <c r="L59" s="478">
        <v>18.21</v>
      </c>
      <c r="M59" s="478">
        <v>6.91</v>
      </c>
      <c r="N59" s="478">
        <v>44.86</v>
      </c>
      <c r="O59" s="478">
        <v>3410</v>
      </c>
      <c r="P59" s="478" t="s">
        <v>33</v>
      </c>
      <c r="Q59" s="478">
        <v>2996</v>
      </c>
      <c r="R59" s="478">
        <v>11.3</v>
      </c>
      <c r="S59" s="477"/>
      <c r="T59" s="478">
        <v>12.65</v>
      </c>
      <c r="U59" s="478">
        <v>7.39</v>
      </c>
      <c r="V59" s="478">
        <v>34.479999999999997</v>
      </c>
      <c r="W59" s="478">
        <v>4265</v>
      </c>
      <c r="X59" s="478" t="s">
        <v>34</v>
      </c>
      <c r="Y59" s="478">
        <v>4023</v>
      </c>
      <c r="Z59" s="478">
        <v>5.26</v>
      </c>
      <c r="AA59" s="456"/>
    </row>
    <row r="60" spans="1:27" ht="30" customHeight="1">
      <c r="A60" s="474">
        <v>50</v>
      </c>
      <c r="B60" s="475" t="s">
        <v>291</v>
      </c>
      <c r="C60" s="476">
        <v>44</v>
      </c>
      <c r="D60" s="475" t="s">
        <v>72</v>
      </c>
      <c r="E60" s="476" t="s">
        <v>34</v>
      </c>
      <c r="F60" s="476">
        <v>57</v>
      </c>
      <c r="G60" s="476">
        <v>4018.62</v>
      </c>
      <c r="H60" s="476">
        <v>4018.62</v>
      </c>
      <c r="I60" s="476">
        <v>3987.65</v>
      </c>
      <c r="J60" s="476">
        <v>3987.65</v>
      </c>
      <c r="K60" s="477"/>
      <c r="L60" s="478">
        <v>13.77</v>
      </c>
      <c r="M60" s="478">
        <v>6.72</v>
      </c>
      <c r="N60" s="478">
        <v>44.53</v>
      </c>
      <c r="O60" s="478">
        <v>3456</v>
      </c>
      <c r="P60" s="478" t="s">
        <v>33</v>
      </c>
      <c r="Q60" s="478">
        <v>3195</v>
      </c>
      <c r="R60" s="478">
        <v>7.05</v>
      </c>
      <c r="S60" s="477"/>
      <c r="T60" s="478">
        <v>10.48</v>
      </c>
      <c r="U60" s="478">
        <v>7.04</v>
      </c>
      <c r="V60" s="478">
        <v>43.22</v>
      </c>
      <c r="W60" s="478">
        <v>3565</v>
      </c>
      <c r="X60" s="478" t="s">
        <v>33</v>
      </c>
      <c r="Y60" s="478">
        <v>3433</v>
      </c>
      <c r="Z60" s="478">
        <v>3.44</v>
      </c>
      <c r="AA60" s="456"/>
    </row>
    <row r="61" spans="1:27" ht="30" customHeight="1">
      <c r="A61" s="474">
        <v>51</v>
      </c>
      <c r="B61" s="475" t="s">
        <v>292</v>
      </c>
      <c r="C61" s="476">
        <v>45</v>
      </c>
      <c r="D61" s="475" t="s">
        <v>72</v>
      </c>
      <c r="E61" s="476" t="s">
        <v>34</v>
      </c>
      <c r="F61" s="476">
        <v>54</v>
      </c>
      <c r="G61" s="476">
        <v>3681.19</v>
      </c>
      <c r="H61" s="476">
        <v>3681.19</v>
      </c>
      <c r="I61" s="476">
        <v>3652.11</v>
      </c>
      <c r="J61" s="476">
        <v>3652.11</v>
      </c>
      <c r="K61" s="477"/>
      <c r="L61" s="478">
        <v>15.18</v>
      </c>
      <c r="M61" s="478">
        <v>7.13</v>
      </c>
      <c r="N61" s="478">
        <v>42.11</v>
      </c>
      <c r="O61" s="478">
        <v>3682</v>
      </c>
      <c r="P61" s="478" t="s">
        <v>33</v>
      </c>
      <c r="Q61" s="478">
        <v>3363</v>
      </c>
      <c r="R61" s="478">
        <v>8.0500000000000007</v>
      </c>
      <c r="S61" s="477"/>
      <c r="T61" s="478">
        <v>11.39</v>
      </c>
      <c r="U61" s="478">
        <v>7.78</v>
      </c>
      <c r="V61" s="478">
        <v>37.89</v>
      </c>
      <c r="W61" s="478">
        <v>3991</v>
      </c>
      <c r="X61" s="478" t="s">
        <v>37</v>
      </c>
      <c r="Y61" s="478">
        <v>3835</v>
      </c>
      <c r="Z61" s="478">
        <v>3.61</v>
      </c>
      <c r="AA61" s="456"/>
    </row>
    <row r="62" spans="1:27" ht="30" customHeight="1">
      <c r="A62" s="479"/>
      <c r="B62" s="479"/>
      <c r="C62" s="480"/>
      <c r="D62" s="481" t="s">
        <v>72</v>
      </c>
      <c r="E62" s="481" t="s">
        <v>34</v>
      </c>
      <c r="F62" s="480"/>
      <c r="G62" s="480"/>
      <c r="H62" s="481">
        <v>108771.32</v>
      </c>
      <c r="I62" s="481">
        <v>107921.42</v>
      </c>
      <c r="J62" s="480"/>
      <c r="K62" s="477"/>
      <c r="L62" s="482">
        <v>15</v>
      </c>
      <c r="M62" s="482">
        <v>6.89</v>
      </c>
      <c r="N62" s="482">
        <v>42.91</v>
      </c>
      <c r="O62" s="482">
        <v>3604</v>
      </c>
      <c r="P62" s="482" t="s">
        <v>33</v>
      </c>
      <c r="Q62" s="482">
        <v>3289</v>
      </c>
      <c r="R62" s="482">
        <v>8.11</v>
      </c>
      <c r="S62" s="477"/>
      <c r="T62" s="485"/>
      <c r="U62" s="485"/>
      <c r="V62" s="485"/>
      <c r="W62" s="482">
        <v>4021.2536077525001</v>
      </c>
      <c r="X62" s="482" t="s">
        <v>34</v>
      </c>
      <c r="Y62" s="482">
        <v>3765.8637911648998</v>
      </c>
      <c r="Z62" s="485"/>
      <c r="AA62" s="456"/>
    </row>
    <row r="63" spans="1:27" ht="30" customHeight="1">
      <c r="A63" s="479"/>
      <c r="B63" s="479"/>
      <c r="C63" s="480"/>
      <c r="D63" s="479"/>
      <c r="E63" s="480"/>
      <c r="F63" s="480"/>
      <c r="G63" s="480"/>
      <c r="H63" s="480"/>
      <c r="I63" s="480"/>
      <c r="J63" s="480"/>
      <c r="K63" s="477"/>
      <c r="L63" s="479"/>
      <c r="M63" s="479"/>
      <c r="N63" s="479"/>
      <c r="O63" s="479"/>
      <c r="P63" s="479"/>
      <c r="Q63" s="479"/>
      <c r="R63" s="479"/>
      <c r="S63" s="477"/>
      <c r="T63" s="479"/>
      <c r="U63" s="479"/>
      <c r="V63" s="479"/>
      <c r="W63" s="479"/>
      <c r="X63" s="479"/>
      <c r="Y63" s="479"/>
      <c r="Z63" s="479"/>
      <c r="AA63" s="456"/>
    </row>
    <row r="64" spans="1:27" ht="30" customHeight="1">
      <c r="A64" s="479"/>
      <c r="B64" s="479"/>
      <c r="C64" s="480"/>
      <c r="D64" s="479"/>
      <c r="E64" s="480"/>
      <c r="F64" s="480"/>
      <c r="G64" s="480"/>
      <c r="H64" s="480"/>
      <c r="I64" s="480"/>
      <c r="J64" s="480"/>
      <c r="K64" s="477"/>
      <c r="L64" s="479"/>
      <c r="M64" s="479"/>
      <c r="N64" s="479"/>
      <c r="O64" s="479"/>
      <c r="P64" s="479"/>
      <c r="Q64" s="479"/>
      <c r="R64" s="479"/>
      <c r="S64" s="477"/>
      <c r="T64" s="479"/>
      <c r="U64" s="479"/>
      <c r="V64" s="479"/>
      <c r="W64" s="479"/>
      <c r="X64" s="479"/>
      <c r="Y64" s="479"/>
      <c r="Z64" s="479"/>
      <c r="AA64" s="456"/>
    </row>
    <row r="65" spans="1:27" ht="30" customHeight="1">
      <c r="A65" s="474">
        <v>28</v>
      </c>
      <c r="B65" s="475" t="s">
        <v>269</v>
      </c>
      <c r="C65" s="476">
        <v>25</v>
      </c>
      <c r="D65" s="475" t="s">
        <v>80</v>
      </c>
      <c r="E65" s="476" t="s">
        <v>34</v>
      </c>
      <c r="F65" s="476">
        <v>59</v>
      </c>
      <c r="G65" s="476">
        <v>3929.97</v>
      </c>
      <c r="H65" s="476">
        <v>3929.97</v>
      </c>
      <c r="I65" s="476">
        <v>3898.96</v>
      </c>
      <c r="J65" s="476">
        <v>3898.96</v>
      </c>
      <c r="K65" s="477"/>
      <c r="L65" s="478">
        <v>16.88</v>
      </c>
      <c r="M65" s="478">
        <v>10.92</v>
      </c>
      <c r="N65" s="478">
        <v>32.24</v>
      </c>
      <c r="O65" s="478">
        <v>3975</v>
      </c>
      <c r="P65" s="478" t="s">
        <v>37</v>
      </c>
      <c r="Q65" s="478">
        <v>3709</v>
      </c>
      <c r="R65" s="478">
        <v>5.96</v>
      </c>
      <c r="S65" s="477"/>
      <c r="T65" s="478">
        <v>20.38</v>
      </c>
      <c r="U65" s="478">
        <v>9.61</v>
      </c>
      <c r="V65" s="478">
        <v>32.04</v>
      </c>
      <c r="W65" s="478">
        <v>4084</v>
      </c>
      <c r="X65" s="478" t="s">
        <v>34</v>
      </c>
      <c r="Y65" s="478">
        <v>3597</v>
      </c>
      <c r="Z65" s="478">
        <v>10.77</v>
      </c>
      <c r="AA65" s="456"/>
    </row>
    <row r="66" spans="1:27" ht="30" customHeight="1">
      <c r="A66" s="474">
        <v>41</v>
      </c>
      <c r="B66" s="475" t="s">
        <v>293</v>
      </c>
      <c r="C66" s="476">
        <v>36</v>
      </c>
      <c r="D66" s="475" t="s">
        <v>80</v>
      </c>
      <c r="E66" s="476" t="s">
        <v>34</v>
      </c>
      <c r="F66" s="476">
        <v>58</v>
      </c>
      <c r="G66" s="476">
        <v>3938.6</v>
      </c>
      <c r="H66" s="476">
        <v>3938.6</v>
      </c>
      <c r="I66" s="476">
        <v>3907.45</v>
      </c>
      <c r="J66" s="476">
        <v>3907.45</v>
      </c>
      <c r="K66" s="477"/>
      <c r="L66" s="484">
        <v>20.420000000000002</v>
      </c>
      <c r="M66" s="484">
        <v>8.25</v>
      </c>
      <c r="N66" s="484">
        <v>46.8</v>
      </c>
      <c r="O66" s="484">
        <v>3057</v>
      </c>
      <c r="P66" s="484" t="s">
        <v>42</v>
      </c>
      <c r="Q66" s="484">
        <v>2652</v>
      </c>
      <c r="R66" s="484">
        <v>12.17</v>
      </c>
      <c r="S66" s="477"/>
      <c r="T66" s="478">
        <v>19.61</v>
      </c>
      <c r="U66" s="478">
        <v>9.9600000000000009</v>
      </c>
      <c r="V66" s="478">
        <v>32.869999999999997</v>
      </c>
      <c r="W66" s="478">
        <v>4056</v>
      </c>
      <c r="X66" s="478" t="s">
        <v>34</v>
      </c>
      <c r="Y66" s="478">
        <v>3621</v>
      </c>
      <c r="Z66" s="478">
        <v>9.65</v>
      </c>
      <c r="AA66" s="456"/>
    </row>
    <row r="67" spans="1:27" ht="30" customHeight="1">
      <c r="A67" s="474">
        <v>47</v>
      </c>
      <c r="B67" s="475" t="s">
        <v>290</v>
      </c>
      <c r="C67" s="476">
        <v>42</v>
      </c>
      <c r="D67" s="475" t="s">
        <v>80</v>
      </c>
      <c r="E67" s="476" t="s">
        <v>34</v>
      </c>
      <c r="F67" s="476">
        <v>59</v>
      </c>
      <c r="G67" s="476">
        <v>3732.93</v>
      </c>
      <c r="H67" s="476">
        <v>3732.93</v>
      </c>
      <c r="I67" s="476">
        <v>3703.42</v>
      </c>
      <c r="J67" s="476">
        <v>3703.42</v>
      </c>
      <c r="K67" s="477"/>
      <c r="L67" s="478">
        <v>13.76</v>
      </c>
      <c r="M67" s="478">
        <v>9.5299999999999994</v>
      </c>
      <c r="N67" s="478">
        <v>39.549999999999997</v>
      </c>
      <c r="O67" s="478">
        <v>3493</v>
      </c>
      <c r="P67" s="478" t="s">
        <v>33</v>
      </c>
      <c r="Q67" s="478">
        <v>3330</v>
      </c>
      <c r="R67" s="478">
        <v>4.2300000000000004</v>
      </c>
      <c r="S67" s="477"/>
      <c r="T67" s="478">
        <v>21.59</v>
      </c>
      <c r="U67" s="478">
        <v>11.27</v>
      </c>
      <c r="V67" s="478">
        <v>25.98</v>
      </c>
      <c r="W67" s="478">
        <v>4488</v>
      </c>
      <c r="X67" s="478" t="s">
        <v>31</v>
      </c>
      <c r="Y67" s="478">
        <v>3966</v>
      </c>
      <c r="Z67" s="478">
        <v>10.32</v>
      </c>
      <c r="AA67" s="456"/>
    </row>
    <row r="68" spans="1:27" ht="30" customHeight="1">
      <c r="A68" s="474">
        <v>48</v>
      </c>
      <c r="B68" s="475" t="s">
        <v>294</v>
      </c>
      <c r="C68" s="476">
        <v>43</v>
      </c>
      <c r="D68" s="475" t="s">
        <v>80</v>
      </c>
      <c r="E68" s="476" t="s">
        <v>34</v>
      </c>
      <c r="F68" s="476">
        <v>57</v>
      </c>
      <c r="G68" s="476">
        <v>3691.8</v>
      </c>
      <c r="H68" s="475">
        <v>2786.26</v>
      </c>
      <c r="I68" s="476">
        <v>2786.26</v>
      </c>
      <c r="J68" s="476">
        <v>3662.8</v>
      </c>
      <c r="K68" s="477"/>
      <c r="L68" s="478">
        <v>15.36</v>
      </c>
      <c r="M68" s="478">
        <v>9.9600000000000009</v>
      </c>
      <c r="N68" s="478">
        <v>34.770000000000003</v>
      </c>
      <c r="O68" s="478">
        <v>3874</v>
      </c>
      <c r="P68" s="478" t="s">
        <v>37</v>
      </c>
      <c r="Q68" s="478">
        <v>3642</v>
      </c>
      <c r="R68" s="478">
        <v>5.4</v>
      </c>
      <c r="S68" s="477"/>
      <c r="T68" s="478">
        <v>19.989999999999998</v>
      </c>
      <c r="U68" s="478">
        <v>8.92</v>
      </c>
      <c r="V68" s="478">
        <v>27.99</v>
      </c>
      <c r="W68" s="478">
        <v>4542</v>
      </c>
      <c r="X68" s="478" t="s">
        <v>31</v>
      </c>
      <c r="Y68" s="478">
        <v>3990</v>
      </c>
      <c r="Z68" s="478">
        <v>11.07</v>
      </c>
      <c r="AA68" s="456"/>
    </row>
    <row r="69" spans="1:27" ht="30" customHeight="1">
      <c r="A69" s="479"/>
      <c r="B69" s="479"/>
      <c r="C69" s="480"/>
      <c r="D69" s="481" t="s">
        <v>80</v>
      </c>
      <c r="E69" s="481" t="s">
        <v>34</v>
      </c>
      <c r="F69" s="480"/>
      <c r="G69" s="480"/>
      <c r="H69" s="481">
        <v>14387.76</v>
      </c>
      <c r="I69" s="481">
        <v>14296.09</v>
      </c>
      <c r="J69" s="480"/>
      <c r="K69" s="477"/>
      <c r="L69" s="482">
        <v>16.739999999999998</v>
      </c>
      <c r="M69" s="482">
        <v>9.64</v>
      </c>
      <c r="N69" s="482">
        <v>38.61</v>
      </c>
      <c r="O69" s="482">
        <v>3580</v>
      </c>
      <c r="P69" s="482" t="s">
        <v>33</v>
      </c>
      <c r="Q69" s="482">
        <v>3309</v>
      </c>
      <c r="R69" s="482">
        <v>7.1</v>
      </c>
      <c r="S69" s="477"/>
      <c r="T69" s="482">
        <v>20.41</v>
      </c>
      <c r="U69" s="482">
        <v>10</v>
      </c>
      <c r="V69" s="482">
        <v>29.91</v>
      </c>
      <c r="W69" s="482">
        <v>4270</v>
      </c>
      <c r="X69" s="482" t="s">
        <v>34</v>
      </c>
      <c r="Y69" s="482">
        <v>3776</v>
      </c>
      <c r="Z69" s="482">
        <v>10.4</v>
      </c>
      <c r="AA69" s="456"/>
    </row>
    <row r="70" spans="1:27" ht="30" customHeight="1">
      <c r="A70" s="479"/>
      <c r="B70" s="479"/>
      <c r="C70" s="480"/>
      <c r="D70" s="479"/>
      <c r="E70" s="480"/>
      <c r="F70" s="480"/>
      <c r="G70" s="480"/>
      <c r="H70" s="479"/>
      <c r="I70" s="480"/>
      <c r="J70" s="480"/>
      <c r="K70" s="477"/>
      <c r="L70" s="479"/>
      <c r="M70" s="479"/>
      <c r="N70" s="479"/>
      <c r="O70" s="479"/>
      <c r="P70" s="479"/>
      <c r="Q70" s="479"/>
      <c r="R70" s="479"/>
      <c r="S70" s="477"/>
      <c r="T70" s="479"/>
      <c r="U70" s="479"/>
      <c r="V70" s="479"/>
      <c r="W70" s="479"/>
      <c r="X70" s="479"/>
      <c r="Y70" s="479"/>
      <c r="Z70" s="479"/>
      <c r="AA70" s="456"/>
    </row>
    <row r="71" spans="1:27" ht="30" customHeight="1">
      <c r="A71" s="479"/>
      <c r="B71" s="479"/>
      <c r="C71" s="480"/>
      <c r="D71" s="479"/>
      <c r="E71" s="480"/>
      <c r="F71" s="480"/>
      <c r="G71" s="480"/>
      <c r="H71" s="479"/>
      <c r="I71" s="480"/>
      <c r="J71" s="480"/>
      <c r="K71" s="477"/>
      <c r="L71" s="479"/>
      <c r="M71" s="479"/>
      <c r="N71" s="479"/>
      <c r="O71" s="479"/>
      <c r="P71" s="479"/>
      <c r="Q71" s="479"/>
      <c r="R71" s="479"/>
      <c r="S71" s="477"/>
      <c r="T71" s="479"/>
      <c r="U71" s="479"/>
      <c r="V71" s="479"/>
      <c r="W71" s="479"/>
      <c r="X71" s="479"/>
      <c r="Y71" s="479"/>
      <c r="Z71" s="479"/>
      <c r="AA71" s="456"/>
    </row>
    <row r="72" spans="1:27" ht="30" customHeight="1">
      <c r="A72" s="474">
        <v>49</v>
      </c>
      <c r="B72" s="475" t="s">
        <v>294</v>
      </c>
      <c r="C72" s="476">
        <v>43</v>
      </c>
      <c r="D72" s="475" t="s">
        <v>295</v>
      </c>
      <c r="E72" s="476" t="s">
        <v>34</v>
      </c>
      <c r="F72" s="480"/>
      <c r="G72" s="476">
        <v>0</v>
      </c>
      <c r="H72" s="475">
        <v>905.54</v>
      </c>
      <c r="I72" s="476">
        <v>876.54</v>
      </c>
      <c r="J72" s="476">
        <v>0</v>
      </c>
      <c r="K72" s="477"/>
      <c r="L72" s="478">
        <v>15.93</v>
      </c>
      <c r="M72" s="478">
        <v>10.67</v>
      </c>
      <c r="N72" s="478">
        <v>29.8</v>
      </c>
      <c r="O72" s="478">
        <v>4204</v>
      </c>
      <c r="P72" s="478" t="s">
        <v>34</v>
      </c>
      <c r="Q72" s="478">
        <v>3956</v>
      </c>
      <c r="R72" s="478">
        <v>5.26</v>
      </c>
      <c r="S72" s="477"/>
      <c r="T72" s="478">
        <v>22.3</v>
      </c>
      <c r="U72" s="478">
        <v>8.86</v>
      </c>
      <c r="V72" s="478">
        <v>28.83</v>
      </c>
      <c r="W72" s="478">
        <v>4422</v>
      </c>
      <c r="X72" s="478" t="s">
        <v>31</v>
      </c>
      <c r="Y72" s="478">
        <v>3770</v>
      </c>
      <c r="Z72" s="478">
        <v>13.44</v>
      </c>
      <c r="AA72" s="456"/>
    </row>
    <row r="73" spans="1:27" ht="30" customHeight="1">
      <c r="A73" s="479"/>
      <c r="B73" s="479"/>
      <c r="C73" s="480"/>
      <c r="D73" s="481" t="s">
        <v>295</v>
      </c>
      <c r="E73" s="481" t="s">
        <v>34</v>
      </c>
      <c r="F73" s="480"/>
      <c r="G73" s="480"/>
      <c r="H73" s="481">
        <v>905.54</v>
      </c>
      <c r="I73" s="481">
        <v>876.54</v>
      </c>
      <c r="J73" s="480"/>
      <c r="K73" s="477"/>
      <c r="L73" s="482">
        <v>15.93</v>
      </c>
      <c r="M73" s="482">
        <v>10.67</v>
      </c>
      <c r="N73" s="482">
        <v>29.8</v>
      </c>
      <c r="O73" s="482">
        <v>4204</v>
      </c>
      <c r="P73" s="482" t="s">
        <v>34</v>
      </c>
      <c r="Q73" s="482">
        <v>3956</v>
      </c>
      <c r="R73" s="482">
        <v>5.26</v>
      </c>
      <c r="S73" s="477"/>
      <c r="T73" s="482">
        <v>22.3</v>
      </c>
      <c r="U73" s="482">
        <v>8.86</v>
      </c>
      <c r="V73" s="482">
        <v>28.83</v>
      </c>
      <c r="W73" s="482">
        <v>4422</v>
      </c>
      <c r="X73" s="482" t="s">
        <v>31</v>
      </c>
      <c r="Y73" s="482">
        <v>3770</v>
      </c>
      <c r="Z73" s="482">
        <v>13.44</v>
      </c>
      <c r="AA73" s="456"/>
    </row>
    <row r="74" spans="1:27" ht="30" customHeight="1">
      <c r="A74" s="479"/>
      <c r="B74" s="479"/>
      <c r="C74" s="480"/>
      <c r="D74" s="479"/>
      <c r="E74" s="480"/>
      <c r="F74" s="480"/>
      <c r="G74" s="480"/>
      <c r="H74" s="479"/>
      <c r="I74" s="480"/>
      <c r="J74" s="480"/>
      <c r="K74" s="477"/>
      <c r="L74" s="479"/>
      <c r="M74" s="479"/>
      <c r="N74" s="479"/>
      <c r="O74" s="479"/>
      <c r="P74" s="479"/>
      <c r="Q74" s="479"/>
      <c r="R74" s="479"/>
      <c r="S74" s="477"/>
      <c r="T74" s="479"/>
      <c r="U74" s="479"/>
      <c r="V74" s="479"/>
      <c r="W74" s="479"/>
      <c r="X74" s="479"/>
      <c r="Y74" s="479"/>
      <c r="Z74" s="479"/>
      <c r="AA74" s="456"/>
    </row>
    <row r="75" spans="1:27" ht="30" customHeight="1">
      <c r="A75" s="479"/>
      <c r="B75" s="479"/>
      <c r="C75" s="480"/>
      <c r="D75" s="479"/>
      <c r="E75" s="480"/>
      <c r="F75" s="480"/>
      <c r="G75" s="480"/>
      <c r="H75" s="479"/>
      <c r="I75" s="480"/>
      <c r="J75" s="480"/>
      <c r="K75" s="477"/>
      <c r="L75" s="479"/>
      <c r="M75" s="479"/>
      <c r="N75" s="479"/>
      <c r="O75" s="479"/>
      <c r="P75" s="479"/>
      <c r="Q75" s="479"/>
      <c r="R75" s="479"/>
      <c r="S75" s="477"/>
      <c r="T75" s="479"/>
      <c r="U75" s="479"/>
      <c r="V75" s="479"/>
      <c r="W75" s="479"/>
      <c r="X75" s="479"/>
      <c r="Y75" s="479"/>
      <c r="Z75" s="479"/>
      <c r="AA75" s="456"/>
    </row>
    <row r="76" spans="1:27" ht="30" customHeight="1">
      <c r="A76" s="474">
        <v>7</v>
      </c>
      <c r="B76" s="475" t="s">
        <v>274</v>
      </c>
      <c r="C76" s="476">
        <v>7</v>
      </c>
      <c r="D76" s="475" t="s">
        <v>81</v>
      </c>
      <c r="E76" s="476" t="s">
        <v>68</v>
      </c>
      <c r="F76" s="475">
        <v>59</v>
      </c>
      <c r="G76" s="476">
        <v>3841.4</v>
      </c>
      <c r="H76" s="476">
        <v>2889.2</v>
      </c>
      <c r="I76" s="475">
        <v>2889.21</v>
      </c>
      <c r="J76" s="476">
        <v>3811.43</v>
      </c>
      <c r="K76" s="477"/>
      <c r="L76" s="478">
        <v>14.65</v>
      </c>
      <c r="M76" s="478">
        <v>8.18</v>
      </c>
      <c r="N76" s="478">
        <v>28.41</v>
      </c>
      <c r="O76" s="478">
        <v>4715</v>
      </c>
      <c r="P76" s="478" t="s">
        <v>68</v>
      </c>
      <c r="Q76" s="478">
        <v>4383</v>
      </c>
      <c r="R76" s="478">
        <v>6.47</v>
      </c>
      <c r="S76" s="477"/>
      <c r="T76" s="478">
        <v>17.02</v>
      </c>
      <c r="U76" s="478">
        <v>8.33</v>
      </c>
      <c r="V76" s="478">
        <v>25.04</v>
      </c>
      <c r="W76" s="478">
        <v>4999</v>
      </c>
      <c r="X76" s="478" t="s">
        <v>71</v>
      </c>
      <c r="Y76" s="478">
        <v>4525</v>
      </c>
      <c r="Z76" s="478">
        <v>8.69</v>
      </c>
      <c r="AA76" s="456"/>
    </row>
    <row r="77" spans="1:27" ht="30" customHeight="1">
      <c r="A77" s="474">
        <v>15</v>
      </c>
      <c r="B77" s="475" t="s">
        <v>283</v>
      </c>
      <c r="C77" s="476">
        <v>14</v>
      </c>
      <c r="D77" s="475" t="s">
        <v>81</v>
      </c>
      <c r="E77" s="476" t="s">
        <v>68</v>
      </c>
      <c r="F77" s="475">
        <v>59</v>
      </c>
      <c r="G77" s="476">
        <v>3933.3</v>
      </c>
      <c r="H77" s="476">
        <v>3933.28</v>
      </c>
      <c r="I77" s="475">
        <v>3902.26</v>
      </c>
      <c r="J77" s="476">
        <v>3902.26</v>
      </c>
      <c r="K77" s="477"/>
      <c r="L77" s="478">
        <v>17.07</v>
      </c>
      <c r="M77" s="478">
        <v>9.16</v>
      </c>
      <c r="N77" s="478">
        <v>28.3</v>
      </c>
      <c r="O77" s="478">
        <v>4653</v>
      </c>
      <c r="P77" s="478" t="s">
        <v>68</v>
      </c>
      <c r="Q77" s="478">
        <v>4248</v>
      </c>
      <c r="R77" s="478">
        <v>7.91</v>
      </c>
      <c r="S77" s="477"/>
      <c r="T77" s="478">
        <v>22.08</v>
      </c>
      <c r="U77" s="478">
        <v>9.93</v>
      </c>
      <c r="V77" s="478">
        <v>24.34</v>
      </c>
      <c r="W77" s="478">
        <v>4927</v>
      </c>
      <c r="X77" s="478" t="s">
        <v>71</v>
      </c>
      <c r="Y77" s="478">
        <v>4262</v>
      </c>
      <c r="Z77" s="478">
        <v>12.15</v>
      </c>
      <c r="AA77" s="456"/>
    </row>
    <row r="78" spans="1:27" ht="30" customHeight="1">
      <c r="A78" s="474">
        <v>21</v>
      </c>
      <c r="B78" s="475" t="s">
        <v>267</v>
      </c>
      <c r="C78" s="476">
        <v>19</v>
      </c>
      <c r="D78" s="475" t="s">
        <v>81</v>
      </c>
      <c r="E78" s="476" t="s">
        <v>68</v>
      </c>
      <c r="F78" s="476">
        <v>58</v>
      </c>
      <c r="G78" s="476">
        <v>3984.87</v>
      </c>
      <c r="H78" s="476">
        <v>2926.58</v>
      </c>
      <c r="I78" s="476">
        <v>2926.58</v>
      </c>
      <c r="J78" s="476">
        <v>3954.22</v>
      </c>
      <c r="K78" s="477"/>
      <c r="L78" s="478">
        <v>17.29</v>
      </c>
      <c r="M78" s="478">
        <v>7.4</v>
      </c>
      <c r="N78" s="478">
        <v>27.97</v>
      </c>
      <c r="O78" s="478">
        <v>4825</v>
      </c>
      <c r="P78" s="478" t="s">
        <v>68</v>
      </c>
      <c r="Q78" s="478">
        <v>4310</v>
      </c>
      <c r="R78" s="478">
        <v>9.89</v>
      </c>
      <c r="S78" s="477"/>
      <c r="T78" s="478">
        <v>19.22</v>
      </c>
      <c r="U78" s="478">
        <v>7.82</v>
      </c>
      <c r="V78" s="478">
        <v>30.82</v>
      </c>
      <c r="W78" s="478">
        <v>4530</v>
      </c>
      <c r="X78" s="478" t="s">
        <v>31</v>
      </c>
      <c r="Y78" s="478">
        <v>3970</v>
      </c>
      <c r="Z78" s="478">
        <v>11.4</v>
      </c>
      <c r="AA78" s="456"/>
    </row>
    <row r="79" spans="1:27" ht="30" customHeight="1">
      <c r="A79" s="474">
        <v>34</v>
      </c>
      <c r="B79" s="475" t="s">
        <v>263</v>
      </c>
      <c r="C79" s="476">
        <v>31</v>
      </c>
      <c r="D79" s="475" t="s">
        <v>81</v>
      </c>
      <c r="E79" s="476" t="s">
        <v>68</v>
      </c>
      <c r="F79" s="476">
        <v>59</v>
      </c>
      <c r="G79" s="476">
        <v>3829.25</v>
      </c>
      <c r="H79" s="475">
        <v>2858.64</v>
      </c>
      <c r="I79" s="476">
        <v>2858.64</v>
      </c>
      <c r="J79" s="476">
        <v>3799.82</v>
      </c>
      <c r="K79" s="477"/>
      <c r="L79" s="478">
        <v>14.61</v>
      </c>
      <c r="M79" s="478">
        <v>6.51</v>
      </c>
      <c r="N79" s="478">
        <v>45.53</v>
      </c>
      <c r="O79" s="478">
        <v>3362</v>
      </c>
      <c r="P79" s="478" t="s">
        <v>47</v>
      </c>
      <c r="Q79" s="478">
        <v>3071</v>
      </c>
      <c r="R79" s="478">
        <v>8.1</v>
      </c>
      <c r="S79" s="477"/>
      <c r="T79" s="478">
        <v>18.649999999999999</v>
      </c>
      <c r="U79" s="478">
        <v>9.4600000000000009</v>
      </c>
      <c r="V79" s="478">
        <v>31.64</v>
      </c>
      <c r="W79" s="478">
        <v>4154</v>
      </c>
      <c r="X79" s="478" t="s">
        <v>34</v>
      </c>
      <c r="Y79" s="478">
        <v>3732</v>
      </c>
      <c r="Z79" s="478">
        <v>9.19</v>
      </c>
      <c r="AA79" s="456"/>
    </row>
    <row r="80" spans="1:27" ht="30" customHeight="1">
      <c r="A80" s="474">
        <v>38</v>
      </c>
      <c r="B80" s="475" t="s">
        <v>271</v>
      </c>
      <c r="C80" s="476">
        <v>34</v>
      </c>
      <c r="D80" s="475" t="s">
        <v>81</v>
      </c>
      <c r="E80" s="476" t="s">
        <v>68</v>
      </c>
      <c r="F80" s="476">
        <v>57</v>
      </c>
      <c r="G80" s="476">
        <v>3819.45</v>
      </c>
      <c r="H80" s="476">
        <v>2829.36</v>
      </c>
      <c r="I80" s="476">
        <v>2829.36</v>
      </c>
      <c r="J80" s="476">
        <v>3789.32</v>
      </c>
      <c r="K80" s="487"/>
      <c r="L80" s="488">
        <v>15.09</v>
      </c>
      <c r="M80" s="488">
        <v>8.99</v>
      </c>
      <c r="N80" s="488">
        <v>32.92</v>
      </c>
      <c r="O80" s="488">
        <v>4238</v>
      </c>
      <c r="P80" s="488" t="s">
        <v>34</v>
      </c>
      <c r="Q80" s="488">
        <v>3954</v>
      </c>
      <c r="R80" s="488">
        <v>6.1</v>
      </c>
      <c r="S80" s="487"/>
      <c r="T80" s="488">
        <v>19.420000000000002</v>
      </c>
      <c r="U80" s="488">
        <v>6.56</v>
      </c>
      <c r="V80" s="488">
        <v>34.9</v>
      </c>
      <c r="W80" s="488">
        <v>4322</v>
      </c>
      <c r="X80" s="488" t="s">
        <v>31</v>
      </c>
      <c r="Y80" s="488">
        <v>3727</v>
      </c>
      <c r="Z80" s="488">
        <v>12.86</v>
      </c>
      <c r="AA80" s="456"/>
    </row>
    <row r="81" spans="1:27" ht="30" customHeight="1">
      <c r="A81" s="489"/>
      <c r="B81" s="489"/>
      <c r="C81" s="490"/>
      <c r="D81" s="491" t="s">
        <v>81</v>
      </c>
      <c r="E81" s="491" t="s">
        <v>68</v>
      </c>
      <c r="F81" s="490"/>
      <c r="G81" s="490"/>
      <c r="H81" s="491">
        <v>15437.07</v>
      </c>
      <c r="I81" s="491">
        <v>15406.05</v>
      </c>
      <c r="J81" s="492"/>
      <c r="K81" s="464"/>
      <c r="L81" s="482">
        <v>15.84</v>
      </c>
      <c r="M81" s="482">
        <v>8.1199999999999992</v>
      </c>
      <c r="N81" s="482">
        <v>32.299999999999997</v>
      </c>
      <c r="O81" s="482">
        <v>4382</v>
      </c>
      <c r="P81" s="482" t="s">
        <v>31</v>
      </c>
      <c r="Q81" s="482">
        <v>4012</v>
      </c>
      <c r="R81" s="482">
        <v>7.72</v>
      </c>
      <c r="S81" s="477"/>
      <c r="T81" s="482">
        <v>19.47</v>
      </c>
      <c r="U81" s="482">
        <v>8.5299999999999994</v>
      </c>
      <c r="V81" s="482">
        <v>28.99</v>
      </c>
      <c r="W81" s="482">
        <v>4611</v>
      </c>
      <c r="X81" s="482" t="s">
        <v>68</v>
      </c>
      <c r="Y81" s="482">
        <v>4060</v>
      </c>
      <c r="Z81" s="482">
        <v>10.94</v>
      </c>
      <c r="AA81" s="456"/>
    </row>
    <row r="82" spans="1:27" ht="26.25" customHeight="1">
      <c r="A82" s="489"/>
      <c r="B82" s="489"/>
      <c r="C82" s="490"/>
      <c r="D82" s="489"/>
      <c r="E82" s="490"/>
      <c r="F82" s="490"/>
      <c r="G82" s="490"/>
      <c r="H82" s="490"/>
      <c r="I82" s="490"/>
      <c r="J82" s="492"/>
      <c r="K82" s="464"/>
      <c r="L82" s="479"/>
      <c r="M82" s="479"/>
      <c r="N82" s="479"/>
      <c r="O82" s="479"/>
      <c r="P82" s="479"/>
      <c r="Q82" s="479"/>
      <c r="R82" s="479"/>
      <c r="S82" s="477"/>
      <c r="T82" s="479"/>
      <c r="U82" s="479"/>
      <c r="V82" s="479"/>
      <c r="W82" s="479"/>
      <c r="X82" s="479"/>
      <c r="Y82" s="479"/>
      <c r="Z82" s="479"/>
      <c r="AA82" s="456"/>
    </row>
    <row r="83" spans="1:27" ht="26.25" customHeight="1">
      <c r="A83" s="493"/>
      <c r="B83" s="493"/>
      <c r="C83" s="493"/>
      <c r="D83" s="493"/>
      <c r="E83" s="493"/>
      <c r="F83" s="493"/>
      <c r="G83" s="493"/>
      <c r="H83" s="493"/>
      <c r="I83" s="493"/>
      <c r="J83" s="493"/>
      <c r="K83" s="493"/>
      <c r="L83" s="493"/>
      <c r="M83" s="493"/>
      <c r="N83" s="493"/>
      <c r="O83" s="493"/>
      <c r="P83" s="493"/>
      <c r="Q83" s="493"/>
      <c r="R83" s="493"/>
      <c r="S83" s="493"/>
      <c r="T83" s="493"/>
      <c r="U83" s="493"/>
      <c r="V83" s="493"/>
      <c r="W83" s="493"/>
      <c r="X83" s="493"/>
      <c r="Y83" s="493"/>
      <c r="Z83" s="493"/>
      <c r="AA83" s="493"/>
    </row>
    <row r="84" spans="1:27" ht="41.25" customHeight="1">
      <c r="A84" s="457" t="s">
        <v>257</v>
      </c>
      <c r="B84" s="458" t="s">
        <v>5</v>
      </c>
      <c r="C84" s="459" t="s">
        <v>258</v>
      </c>
      <c r="D84" s="458" t="s">
        <v>7</v>
      </c>
      <c r="E84" s="460" t="s">
        <v>259</v>
      </c>
      <c r="F84" s="458" t="s">
        <v>260</v>
      </c>
      <c r="G84" s="453" t="s">
        <v>12</v>
      </c>
      <c r="H84" s="454"/>
      <c r="I84" s="455"/>
      <c r="J84" s="458" t="s">
        <v>13</v>
      </c>
      <c r="K84" s="487"/>
      <c r="L84" s="460" t="s">
        <v>14</v>
      </c>
      <c r="M84" s="453" t="s">
        <v>261</v>
      </c>
      <c r="N84" s="454"/>
      <c r="O84" s="454"/>
      <c r="P84" s="462"/>
      <c r="Q84" s="457" t="s">
        <v>16</v>
      </c>
      <c r="R84" s="463" t="s">
        <v>17</v>
      </c>
      <c r="S84" s="494"/>
      <c r="T84" s="460" t="s">
        <v>14</v>
      </c>
      <c r="U84" s="453" t="s">
        <v>262</v>
      </c>
      <c r="V84" s="454"/>
      <c r="W84" s="454"/>
      <c r="X84" s="462"/>
      <c r="Y84" s="457" t="s">
        <v>16</v>
      </c>
      <c r="Z84" s="463" t="s">
        <v>17</v>
      </c>
      <c r="AA84" s="456"/>
    </row>
    <row r="85" spans="1:27" ht="41.25" customHeight="1">
      <c r="A85" s="465"/>
      <c r="B85" s="466"/>
      <c r="C85" s="467"/>
      <c r="D85" s="466"/>
      <c r="E85" s="468"/>
      <c r="F85" s="466"/>
      <c r="G85" s="469" t="s">
        <v>23</v>
      </c>
      <c r="H85" s="470" t="s">
        <v>24</v>
      </c>
      <c r="I85" s="471" t="s">
        <v>13</v>
      </c>
      <c r="J85" s="466"/>
      <c r="K85" s="461"/>
      <c r="L85" s="468"/>
      <c r="M85" s="469" t="s">
        <v>25</v>
      </c>
      <c r="N85" s="469" t="s">
        <v>26</v>
      </c>
      <c r="O85" s="469" t="s">
        <v>27</v>
      </c>
      <c r="P85" s="471" t="s">
        <v>28</v>
      </c>
      <c r="Q85" s="465"/>
      <c r="R85" s="472"/>
      <c r="S85" s="473"/>
      <c r="T85" s="468"/>
      <c r="U85" s="469" t="s">
        <v>25</v>
      </c>
      <c r="V85" s="469" t="s">
        <v>26</v>
      </c>
      <c r="W85" s="469" t="s">
        <v>27</v>
      </c>
      <c r="X85" s="471" t="s">
        <v>28</v>
      </c>
      <c r="Y85" s="465"/>
      <c r="Z85" s="472"/>
      <c r="AA85" s="456"/>
    </row>
    <row r="86" spans="1:27" ht="31.5" customHeight="1">
      <c r="A86" s="479"/>
      <c r="B86" s="479"/>
      <c r="C86" s="476">
        <v>1</v>
      </c>
      <c r="D86" s="495" t="s">
        <v>264</v>
      </c>
      <c r="E86" s="495" t="s">
        <v>47</v>
      </c>
      <c r="F86" s="480"/>
      <c r="G86" s="480"/>
      <c r="H86" s="495">
        <v>3659.13</v>
      </c>
      <c r="I86" s="495">
        <v>3630.55</v>
      </c>
      <c r="J86" s="480"/>
      <c r="K86" s="477"/>
      <c r="L86" s="496">
        <v>16.239999999999998</v>
      </c>
      <c r="M86" s="496">
        <v>5.93</v>
      </c>
      <c r="N86" s="496">
        <v>52.15</v>
      </c>
      <c r="O86" s="496">
        <v>2665</v>
      </c>
      <c r="P86" s="496" t="s">
        <v>50</v>
      </c>
      <c r="Q86" s="496">
        <v>2373</v>
      </c>
      <c r="R86" s="496">
        <v>10.31</v>
      </c>
      <c r="S86" s="477"/>
      <c r="T86" s="496">
        <v>13.2</v>
      </c>
      <c r="U86" s="496">
        <v>7.4</v>
      </c>
      <c r="V86" s="496">
        <v>38.1</v>
      </c>
      <c r="W86" s="496">
        <v>3830</v>
      </c>
      <c r="X86" s="496" t="s">
        <v>37</v>
      </c>
      <c r="Y86" s="496">
        <v>3590</v>
      </c>
      <c r="Z86" s="496">
        <v>5.8</v>
      </c>
      <c r="AA86" s="456"/>
    </row>
    <row r="87" spans="1:27" ht="31.5" customHeight="1">
      <c r="A87" s="479"/>
      <c r="B87" s="479"/>
      <c r="C87" s="476">
        <v>2</v>
      </c>
      <c r="D87" s="495" t="s">
        <v>266</v>
      </c>
      <c r="E87" s="495" t="s">
        <v>47</v>
      </c>
      <c r="F87" s="479"/>
      <c r="G87" s="479"/>
      <c r="H87" s="495">
        <v>3839.2</v>
      </c>
      <c r="I87" s="495">
        <v>3808.87</v>
      </c>
      <c r="J87" s="479"/>
      <c r="K87" s="477"/>
      <c r="L87" s="496">
        <v>16.11</v>
      </c>
      <c r="M87" s="496">
        <v>6.91</v>
      </c>
      <c r="N87" s="496">
        <v>47.95</v>
      </c>
      <c r="O87" s="496">
        <v>2935</v>
      </c>
      <c r="P87" s="496" t="s">
        <v>42</v>
      </c>
      <c r="Q87" s="496">
        <v>2645</v>
      </c>
      <c r="R87" s="496">
        <v>9.1999999999999993</v>
      </c>
      <c r="S87" s="477"/>
      <c r="T87" s="496">
        <v>14.3</v>
      </c>
      <c r="U87" s="496">
        <v>8</v>
      </c>
      <c r="V87" s="496">
        <v>45.6</v>
      </c>
      <c r="W87" s="496">
        <v>3077</v>
      </c>
      <c r="X87" s="496" t="s">
        <v>42</v>
      </c>
      <c r="Y87" s="496">
        <v>2866</v>
      </c>
      <c r="Z87" s="496">
        <v>6.3</v>
      </c>
      <c r="AA87" s="456"/>
    </row>
    <row r="88" spans="1:27" ht="31.5" customHeight="1">
      <c r="A88" s="479"/>
      <c r="B88" s="479"/>
      <c r="C88" s="476">
        <v>3</v>
      </c>
      <c r="D88" s="495" t="s">
        <v>268</v>
      </c>
      <c r="E88" s="495" t="s">
        <v>34</v>
      </c>
      <c r="F88" s="480"/>
      <c r="G88" s="480"/>
      <c r="H88" s="495">
        <v>4060.5</v>
      </c>
      <c r="I88" s="495">
        <v>4028.8</v>
      </c>
      <c r="J88" s="480"/>
      <c r="K88" s="477"/>
      <c r="L88" s="496">
        <v>16.54</v>
      </c>
      <c r="M88" s="496">
        <v>6.56</v>
      </c>
      <c r="N88" s="496">
        <v>48.42</v>
      </c>
      <c r="O88" s="496">
        <v>3131</v>
      </c>
      <c r="P88" s="496" t="s">
        <v>47</v>
      </c>
      <c r="Q88" s="496">
        <v>2797</v>
      </c>
      <c r="R88" s="496">
        <v>9.98</v>
      </c>
      <c r="S88" s="477"/>
      <c r="T88" s="496">
        <v>16.52</v>
      </c>
      <c r="U88" s="496">
        <v>7.27</v>
      </c>
      <c r="V88" s="496">
        <v>38.92</v>
      </c>
      <c r="W88" s="496">
        <v>3838</v>
      </c>
      <c r="X88" s="496" t="s">
        <v>37</v>
      </c>
      <c r="Y88" s="496">
        <v>3455</v>
      </c>
      <c r="Z88" s="496">
        <v>9.25</v>
      </c>
      <c r="AA88" s="456"/>
    </row>
    <row r="89" spans="1:27" ht="31.5" customHeight="1">
      <c r="A89" s="479"/>
      <c r="B89" s="479"/>
      <c r="C89" s="476">
        <v>4</v>
      </c>
      <c r="D89" s="495" t="s">
        <v>52</v>
      </c>
      <c r="E89" s="495" t="s">
        <v>37</v>
      </c>
      <c r="F89" s="480"/>
      <c r="G89" s="480"/>
      <c r="H89" s="495">
        <v>20076.43</v>
      </c>
      <c r="I89" s="495">
        <v>19919.78</v>
      </c>
      <c r="J89" s="480"/>
      <c r="K89" s="477"/>
      <c r="L89" s="496">
        <v>16.079999999999998</v>
      </c>
      <c r="M89" s="496">
        <v>5.0199999999999996</v>
      </c>
      <c r="N89" s="496">
        <v>61.59</v>
      </c>
      <c r="O89" s="496">
        <v>2169</v>
      </c>
      <c r="P89" s="496" t="s">
        <v>166</v>
      </c>
      <c r="Q89" s="496">
        <v>1924</v>
      </c>
      <c r="R89" s="496">
        <v>11.06</v>
      </c>
      <c r="S89" s="477"/>
      <c r="T89" s="496">
        <v>15.11</v>
      </c>
      <c r="U89" s="496">
        <v>8.17</v>
      </c>
      <c r="V89" s="496">
        <v>39.49</v>
      </c>
      <c r="W89" s="496">
        <v>3698</v>
      </c>
      <c r="X89" s="496" t="s">
        <v>33</v>
      </c>
      <c r="Y89" s="496">
        <v>3420</v>
      </c>
      <c r="Z89" s="496">
        <v>6.94</v>
      </c>
      <c r="AA89" s="456"/>
    </row>
    <row r="90" spans="1:27" ht="31.5" customHeight="1">
      <c r="A90" s="479"/>
      <c r="B90" s="479"/>
      <c r="C90" s="476">
        <v>5</v>
      </c>
      <c r="D90" s="495" t="s">
        <v>273</v>
      </c>
      <c r="E90" s="495" t="s">
        <v>34</v>
      </c>
      <c r="F90" s="479"/>
      <c r="G90" s="479"/>
      <c r="H90" s="495">
        <v>3746.41</v>
      </c>
      <c r="I90" s="495">
        <v>3716.81</v>
      </c>
      <c r="J90" s="479"/>
      <c r="K90" s="477"/>
      <c r="L90" s="496">
        <v>16.96</v>
      </c>
      <c r="M90" s="496">
        <v>9.02</v>
      </c>
      <c r="N90" s="496">
        <v>32.94</v>
      </c>
      <c r="O90" s="496">
        <v>4226</v>
      </c>
      <c r="P90" s="496" t="s">
        <v>34</v>
      </c>
      <c r="Q90" s="496">
        <v>3857</v>
      </c>
      <c r="R90" s="496">
        <v>7.94</v>
      </c>
      <c r="S90" s="477"/>
      <c r="T90" s="496">
        <v>16.989999999999998</v>
      </c>
      <c r="U90" s="496">
        <v>7.87</v>
      </c>
      <c r="V90" s="496">
        <v>39.6</v>
      </c>
      <c r="W90" s="496">
        <v>3755</v>
      </c>
      <c r="X90" s="496" t="s">
        <v>37</v>
      </c>
      <c r="Y90" s="496">
        <v>3383</v>
      </c>
      <c r="Z90" s="496">
        <v>9.1199999999999992</v>
      </c>
      <c r="AA90" s="456"/>
    </row>
    <row r="91" spans="1:27" ht="31.5" customHeight="1">
      <c r="A91" s="479"/>
      <c r="B91" s="479"/>
      <c r="C91" s="476">
        <v>6</v>
      </c>
      <c r="D91" s="495" t="s">
        <v>65</v>
      </c>
      <c r="E91" s="495" t="s">
        <v>34</v>
      </c>
      <c r="F91" s="480"/>
      <c r="G91" s="480"/>
      <c r="H91" s="495">
        <v>3971.21</v>
      </c>
      <c r="I91" s="495">
        <v>3851</v>
      </c>
      <c r="J91" s="480"/>
      <c r="K91" s="477"/>
      <c r="L91" s="496">
        <v>17.39</v>
      </c>
      <c r="M91" s="496">
        <v>9.89</v>
      </c>
      <c r="N91" s="496">
        <v>26.55</v>
      </c>
      <c r="O91" s="496">
        <v>4675</v>
      </c>
      <c r="P91" s="496" t="s">
        <v>68</v>
      </c>
      <c r="Q91" s="496">
        <v>4284</v>
      </c>
      <c r="R91" s="496">
        <v>7.51</v>
      </c>
      <c r="S91" s="477"/>
      <c r="T91" s="496">
        <v>19.579999999999998</v>
      </c>
      <c r="U91" s="496">
        <v>8.8699999999999992</v>
      </c>
      <c r="V91" s="496">
        <v>28.93</v>
      </c>
      <c r="W91" s="496">
        <v>4550</v>
      </c>
      <c r="X91" s="496" t="s">
        <v>31</v>
      </c>
      <c r="Y91" s="496">
        <v>4012</v>
      </c>
      <c r="Z91" s="496">
        <v>10.71</v>
      </c>
      <c r="AA91" s="456"/>
    </row>
    <row r="92" spans="1:27" ht="31.5" customHeight="1">
      <c r="A92" s="479"/>
      <c r="B92" s="479"/>
      <c r="C92" s="476" t="s">
        <v>275</v>
      </c>
      <c r="D92" s="495" t="s">
        <v>276</v>
      </c>
      <c r="E92" s="479"/>
      <c r="F92" s="480"/>
      <c r="G92" s="480"/>
      <c r="H92" s="495">
        <v>201.74</v>
      </c>
      <c r="I92" s="495">
        <v>198</v>
      </c>
      <c r="J92" s="480"/>
      <c r="K92" s="477"/>
      <c r="L92" s="479"/>
      <c r="M92" s="479"/>
      <c r="N92" s="479"/>
      <c r="O92" s="479"/>
      <c r="P92" s="479"/>
      <c r="Q92" s="479"/>
      <c r="R92" s="479"/>
      <c r="S92" s="477"/>
      <c r="T92" s="479"/>
      <c r="U92" s="479"/>
      <c r="V92" s="479"/>
      <c r="W92" s="479"/>
      <c r="X92" s="479"/>
      <c r="Y92" s="479"/>
      <c r="Z92" s="479"/>
      <c r="AA92" s="456"/>
    </row>
    <row r="93" spans="1:27" ht="31.5" customHeight="1">
      <c r="A93" s="479"/>
      <c r="B93" s="479"/>
      <c r="C93" s="476">
        <v>8</v>
      </c>
      <c r="D93" s="495" t="s">
        <v>72</v>
      </c>
      <c r="E93" s="495" t="s">
        <v>34</v>
      </c>
      <c r="F93" s="480"/>
      <c r="G93" s="480"/>
      <c r="H93" s="495">
        <v>108771.32</v>
      </c>
      <c r="I93" s="495">
        <v>107921.42</v>
      </c>
      <c r="J93" s="480"/>
      <c r="K93" s="477"/>
      <c r="L93" s="496">
        <v>15</v>
      </c>
      <c r="M93" s="496">
        <v>6.89</v>
      </c>
      <c r="N93" s="496">
        <v>42.91</v>
      </c>
      <c r="O93" s="496">
        <v>3604</v>
      </c>
      <c r="P93" s="496" t="s">
        <v>33</v>
      </c>
      <c r="Q93" s="496">
        <v>3289</v>
      </c>
      <c r="R93" s="496">
        <v>8.11</v>
      </c>
      <c r="S93" s="477"/>
      <c r="T93" s="479"/>
      <c r="U93" s="479"/>
      <c r="V93" s="479"/>
      <c r="W93" s="496">
        <v>4021.2536077525001</v>
      </c>
      <c r="X93" s="496" t="s">
        <v>34</v>
      </c>
      <c r="Y93" s="496">
        <v>3765.8637911648998</v>
      </c>
      <c r="Z93" s="479"/>
      <c r="AA93" s="456"/>
    </row>
    <row r="94" spans="1:27" ht="31.5" customHeight="1">
      <c r="A94" s="479"/>
      <c r="B94" s="479"/>
      <c r="C94" s="476">
        <v>9</v>
      </c>
      <c r="D94" s="495" t="s">
        <v>80</v>
      </c>
      <c r="E94" s="495" t="s">
        <v>34</v>
      </c>
      <c r="F94" s="480"/>
      <c r="G94" s="480"/>
      <c r="H94" s="495">
        <v>14387.76</v>
      </c>
      <c r="I94" s="495">
        <v>14296.09</v>
      </c>
      <c r="J94" s="480"/>
      <c r="K94" s="477"/>
      <c r="L94" s="496">
        <v>16.739999999999998</v>
      </c>
      <c r="M94" s="496">
        <v>9.64</v>
      </c>
      <c r="N94" s="496">
        <v>38.61</v>
      </c>
      <c r="O94" s="496">
        <v>3580</v>
      </c>
      <c r="P94" s="496" t="s">
        <v>33</v>
      </c>
      <c r="Q94" s="496">
        <v>3309</v>
      </c>
      <c r="R94" s="496">
        <v>7.1</v>
      </c>
      <c r="S94" s="477"/>
      <c r="T94" s="496">
        <v>20.41</v>
      </c>
      <c r="U94" s="496">
        <v>10</v>
      </c>
      <c r="V94" s="496">
        <v>29.91</v>
      </c>
      <c r="W94" s="496">
        <v>4270</v>
      </c>
      <c r="X94" s="496" t="s">
        <v>34</v>
      </c>
      <c r="Y94" s="496">
        <v>3776</v>
      </c>
      <c r="Z94" s="496">
        <v>10.4</v>
      </c>
      <c r="AA94" s="456"/>
    </row>
    <row r="95" spans="1:27" ht="31.5" customHeight="1">
      <c r="A95" s="479"/>
      <c r="B95" s="479"/>
      <c r="C95" s="476">
        <v>10</v>
      </c>
      <c r="D95" s="495" t="s">
        <v>295</v>
      </c>
      <c r="E95" s="495" t="s">
        <v>34</v>
      </c>
      <c r="F95" s="480"/>
      <c r="G95" s="480"/>
      <c r="H95" s="495">
        <v>905.54</v>
      </c>
      <c r="I95" s="495">
        <v>876.54</v>
      </c>
      <c r="J95" s="480"/>
      <c r="K95" s="477"/>
      <c r="L95" s="496">
        <v>15.93</v>
      </c>
      <c r="M95" s="496">
        <v>10.67</v>
      </c>
      <c r="N95" s="496">
        <v>29.8</v>
      </c>
      <c r="O95" s="496">
        <v>4204</v>
      </c>
      <c r="P95" s="496" t="s">
        <v>34</v>
      </c>
      <c r="Q95" s="496">
        <v>3956</v>
      </c>
      <c r="R95" s="496">
        <v>5.26</v>
      </c>
      <c r="S95" s="477"/>
      <c r="T95" s="496">
        <v>22.3</v>
      </c>
      <c r="U95" s="496">
        <v>8.86</v>
      </c>
      <c r="V95" s="496">
        <v>28.83</v>
      </c>
      <c r="W95" s="496">
        <v>4422</v>
      </c>
      <c r="X95" s="496" t="s">
        <v>31</v>
      </c>
      <c r="Y95" s="496">
        <v>3770</v>
      </c>
      <c r="Z95" s="496">
        <v>13.44</v>
      </c>
      <c r="AA95" s="456"/>
    </row>
    <row r="96" spans="1:27" ht="31.5" customHeight="1">
      <c r="A96" s="489"/>
      <c r="B96" s="497"/>
      <c r="C96" s="498">
        <v>11</v>
      </c>
      <c r="D96" s="499" t="s">
        <v>81</v>
      </c>
      <c r="E96" s="499" t="s">
        <v>68</v>
      </c>
      <c r="F96" s="500"/>
      <c r="G96" s="500"/>
      <c r="H96" s="499">
        <v>15437.07</v>
      </c>
      <c r="I96" s="499">
        <v>15406.05</v>
      </c>
      <c r="J96" s="501"/>
      <c r="K96" s="502"/>
      <c r="L96" s="469">
        <v>15.84</v>
      </c>
      <c r="M96" s="469">
        <v>8.1199999999999992</v>
      </c>
      <c r="N96" s="469">
        <v>32.299999999999997</v>
      </c>
      <c r="O96" s="469">
        <v>4382</v>
      </c>
      <c r="P96" s="469" t="s">
        <v>31</v>
      </c>
      <c r="Q96" s="469">
        <v>4012</v>
      </c>
      <c r="R96" s="469">
        <v>7.72</v>
      </c>
      <c r="S96" s="487"/>
      <c r="T96" s="469">
        <v>19.47</v>
      </c>
      <c r="U96" s="469">
        <v>8.5299999999999994</v>
      </c>
      <c r="V96" s="469">
        <v>28.99</v>
      </c>
      <c r="W96" s="469">
        <v>4611</v>
      </c>
      <c r="X96" s="469" t="s">
        <v>68</v>
      </c>
      <c r="Y96" s="469">
        <v>4060</v>
      </c>
      <c r="Z96" s="469">
        <v>10.94</v>
      </c>
      <c r="AA96" s="456"/>
    </row>
    <row r="97" spans="1:27" ht="31.5" customHeight="1">
      <c r="A97" s="503"/>
      <c r="B97" s="485"/>
      <c r="C97" s="485"/>
      <c r="D97" s="485"/>
      <c r="E97" s="485"/>
      <c r="F97" s="485"/>
      <c r="G97" s="485"/>
      <c r="H97" s="504">
        <v>179056.31</v>
      </c>
      <c r="I97" s="504">
        <v>177653.93</v>
      </c>
      <c r="J97" s="485"/>
      <c r="K97" s="477"/>
      <c r="L97" s="504">
        <v>15.5</v>
      </c>
      <c r="M97" s="504">
        <v>7.1</v>
      </c>
      <c r="N97" s="504">
        <v>43.49</v>
      </c>
      <c r="O97" s="504">
        <v>3499</v>
      </c>
      <c r="P97" s="504" t="s">
        <v>33</v>
      </c>
      <c r="Q97" s="504">
        <v>3189</v>
      </c>
      <c r="R97" s="504">
        <v>8.4</v>
      </c>
      <c r="S97" s="477"/>
      <c r="T97" s="504">
        <v>17.489999999999998</v>
      </c>
      <c r="U97" s="504">
        <v>8.5299999999999994</v>
      </c>
      <c r="V97" s="504">
        <v>34.61</v>
      </c>
      <c r="W97" s="504">
        <v>4031</v>
      </c>
      <c r="X97" s="504" t="s">
        <v>34</v>
      </c>
      <c r="Y97" s="504">
        <v>3717</v>
      </c>
      <c r="Z97" s="504">
        <v>8.9600000000000009</v>
      </c>
      <c r="AA97" s="456"/>
    </row>
    <row r="98" spans="1:27" ht="34.5" customHeight="1">
      <c r="J98" s="86"/>
      <c r="K98" s="333"/>
      <c r="L98" s="333"/>
      <c r="M98" s="333"/>
    </row>
    <row r="99" spans="1:27" ht="34.5" customHeight="1">
      <c r="K99" s="333"/>
      <c r="L99" s="333"/>
      <c r="M99" s="333"/>
    </row>
    <row r="100" spans="1:27" ht="34.5" customHeight="1">
      <c r="K100" s="274"/>
      <c r="L100" s="274"/>
      <c r="M100" s="274"/>
    </row>
    <row r="101" spans="1:27" ht="34.5" customHeight="1">
      <c r="K101" s="274"/>
      <c r="L101" s="274"/>
      <c r="M101" s="274"/>
    </row>
    <row r="102" spans="1:27" ht="34.5" customHeight="1">
      <c r="K102" s="342"/>
      <c r="L102" s="274"/>
      <c r="M102" s="274"/>
    </row>
    <row r="103" spans="1:27" ht="26.25" customHeight="1">
      <c r="K103" s="342"/>
      <c r="L103" s="274"/>
      <c r="M103" s="274"/>
    </row>
    <row r="104" spans="1:27" ht="26.25" customHeight="1"/>
    <row r="105" spans="1:27" ht="26.25" customHeight="1"/>
  </sheetData>
  <mergeCells count="35">
    <mergeCell ref="U84:X84"/>
    <mergeCell ref="Y84:Y85"/>
    <mergeCell ref="Z84:Z85"/>
    <mergeCell ref="J84:J85"/>
    <mergeCell ref="L84:L85"/>
    <mergeCell ref="M84:P84"/>
    <mergeCell ref="Q84:Q85"/>
    <mergeCell ref="R84:R85"/>
    <mergeCell ref="T84:T85"/>
    <mergeCell ref="U4:X4"/>
    <mergeCell ref="Y4:Y5"/>
    <mergeCell ref="Z4:Z5"/>
    <mergeCell ref="A84:A85"/>
    <mergeCell ref="B84:B85"/>
    <mergeCell ref="C84:C85"/>
    <mergeCell ref="D84:D85"/>
    <mergeCell ref="E84:E85"/>
    <mergeCell ref="F84:F85"/>
    <mergeCell ref="G84:I84"/>
    <mergeCell ref="J4:J5"/>
    <mergeCell ref="L4:L5"/>
    <mergeCell ref="M4:P4"/>
    <mergeCell ref="Q4:Q5"/>
    <mergeCell ref="R4:R5"/>
    <mergeCell ref="T4:T5"/>
    <mergeCell ref="A1:AB1"/>
    <mergeCell ref="A2:AB2"/>
    <mergeCell ref="A3:AB3"/>
    <mergeCell ref="A4:A5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66A-F2B9-4A2D-9CB0-9942505D145E}">
  <dimension ref="A1:AG116"/>
  <sheetViews>
    <sheetView zoomScale="40" zoomScaleNormal="40" workbookViewId="0">
      <selection activeCell="AJ25" sqref="AJ25"/>
    </sheetView>
  </sheetViews>
  <sheetFormatPr defaultColWidth="9.109375" defaultRowHeight="14.4"/>
  <cols>
    <col min="1" max="1" width="7.88671875" customWidth="1"/>
    <col min="2" max="2" width="20.6640625" customWidth="1"/>
    <col min="3" max="3" width="9.6640625" customWidth="1"/>
    <col min="4" max="4" width="27.5546875" customWidth="1"/>
    <col min="5" max="5" width="10.6640625" customWidth="1"/>
    <col min="6" max="6" width="8.88671875" customWidth="1"/>
    <col min="7" max="7" width="46.109375" hidden="1" customWidth="1"/>
    <col min="8" max="8" width="20.6640625" hidden="1" customWidth="1"/>
    <col min="9" max="11" width="21.5546875" customWidth="1"/>
    <col min="12" max="12" width="28" customWidth="1"/>
    <col min="13" max="13" width="4.6640625" customWidth="1"/>
    <col min="14" max="16" width="12.33203125" customWidth="1"/>
    <col min="17" max="17" width="19.5546875" customWidth="1"/>
    <col min="18" max="20" width="12.33203125" customWidth="1"/>
    <col min="21" max="21" width="3.88671875" customWidth="1"/>
    <col min="22" max="28" width="14.109375" customWidth="1"/>
    <col min="29" max="32" width="14.33203125" hidden="1" customWidth="1"/>
    <col min="33" max="33" width="3.88671875" customWidth="1"/>
    <col min="37" max="37" width="0" hidden="1" customWidth="1"/>
  </cols>
  <sheetData>
    <row r="1" spans="1:33" ht="22.5" customHeight="1">
      <c r="A1" s="150" t="s">
        <v>296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43"/>
      <c r="N1" s="4" t="s">
        <v>1</v>
      </c>
      <c r="O1" s="4"/>
      <c r="P1" s="4"/>
      <c r="Q1" s="4"/>
      <c r="R1" s="4"/>
      <c r="S1" s="4"/>
      <c r="T1" s="5"/>
      <c r="U1" s="4"/>
      <c r="V1" s="7"/>
      <c r="W1" s="7"/>
      <c r="X1" s="8"/>
      <c r="Y1" s="8"/>
      <c r="Z1" s="9"/>
      <c r="AA1" s="10"/>
      <c r="AB1" s="5"/>
      <c r="AC1" s="11"/>
      <c r="AD1" s="10"/>
      <c r="AE1" s="10"/>
      <c r="AF1" s="10"/>
      <c r="AG1" s="77"/>
    </row>
    <row r="2" spans="1:33" ht="22.5" customHeight="1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44"/>
      <c r="N2" s="10"/>
      <c r="O2" s="10"/>
      <c r="P2" s="10"/>
      <c r="Q2" s="10"/>
      <c r="R2" s="10"/>
      <c r="S2" s="10"/>
      <c r="T2" s="15"/>
      <c r="U2" s="10"/>
      <c r="V2" s="17"/>
      <c r="W2" s="17"/>
      <c r="X2" s="11"/>
      <c r="Y2" s="11"/>
      <c r="Z2" s="18"/>
      <c r="AA2" s="10"/>
      <c r="AB2" s="15"/>
      <c r="AC2" s="11"/>
      <c r="AD2" s="10"/>
      <c r="AE2" s="10"/>
      <c r="AF2" s="10"/>
      <c r="AG2" s="77"/>
    </row>
    <row r="3" spans="1:33" ht="22.5" customHeight="1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44"/>
      <c r="N3" s="10"/>
      <c r="O3" s="10"/>
      <c r="P3" s="10"/>
      <c r="Q3" s="10"/>
      <c r="R3" s="10"/>
      <c r="S3" s="10"/>
      <c r="T3" s="15"/>
      <c r="U3" s="10"/>
      <c r="V3" s="17"/>
      <c r="W3" s="17"/>
      <c r="X3" s="11"/>
      <c r="Y3" s="11"/>
      <c r="Z3" s="18"/>
      <c r="AA3" s="10"/>
      <c r="AB3" s="15"/>
      <c r="AC3" s="11"/>
      <c r="AD3" s="10"/>
      <c r="AE3" s="10"/>
      <c r="AF3" s="10"/>
      <c r="AG3" s="77"/>
    </row>
    <row r="4" spans="1:33" ht="47.25" customHeigh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8</v>
      </c>
      <c r="F4" s="20" t="s">
        <v>9</v>
      </c>
      <c r="G4" s="20" t="s">
        <v>10</v>
      </c>
      <c r="H4" s="20" t="s">
        <v>11</v>
      </c>
      <c r="I4" s="22" t="s">
        <v>12</v>
      </c>
      <c r="J4" s="23"/>
      <c r="K4" s="24"/>
      <c r="L4" s="20" t="s">
        <v>13</v>
      </c>
      <c r="M4" s="93"/>
      <c r="N4" s="26" t="s">
        <v>14</v>
      </c>
      <c r="O4" s="27" t="s">
        <v>297</v>
      </c>
      <c r="P4" s="27"/>
      <c r="Q4" s="27"/>
      <c r="R4" s="27"/>
      <c r="S4" s="28" t="s">
        <v>16</v>
      </c>
      <c r="T4" s="29" t="s">
        <v>17</v>
      </c>
      <c r="U4" s="98"/>
      <c r="V4" s="26" t="s">
        <v>14</v>
      </c>
      <c r="W4" s="27" t="s">
        <v>298</v>
      </c>
      <c r="X4" s="27"/>
      <c r="Y4" s="27"/>
      <c r="Z4" s="27"/>
      <c r="AA4" s="28" t="s">
        <v>16</v>
      </c>
      <c r="AB4" s="29" t="s">
        <v>17</v>
      </c>
      <c r="AC4" s="31" t="s">
        <v>19</v>
      </c>
      <c r="AD4" s="32" t="s">
        <v>20</v>
      </c>
      <c r="AE4" s="32" t="s">
        <v>21</v>
      </c>
      <c r="AF4" s="32" t="s">
        <v>22</v>
      </c>
      <c r="AG4" s="77"/>
    </row>
    <row r="5" spans="1:33" ht="47.25" customHeight="1">
      <c r="A5" s="152"/>
      <c r="B5" s="278"/>
      <c r="C5" s="278"/>
      <c r="D5" s="278"/>
      <c r="E5" s="279"/>
      <c r="F5" s="278"/>
      <c r="G5" s="278"/>
      <c r="H5" s="278"/>
      <c r="I5" s="346" t="s">
        <v>23</v>
      </c>
      <c r="J5" s="154" t="s">
        <v>24</v>
      </c>
      <c r="K5" s="347" t="s">
        <v>13</v>
      </c>
      <c r="L5" s="278"/>
      <c r="M5" s="348"/>
      <c r="N5" s="94"/>
      <c r="O5" s="346" t="s">
        <v>25</v>
      </c>
      <c r="P5" s="346" t="s">
        <v>26</v>
      </c>
      <c r="Q5" s="349" t="s">
        <v>27</v>
      </c>
      <c r="R5" s="89" t="s">
        <v>28</v>
      </c>
      <c r="S5" s="350"/>
      <c r="T5" s="97"/>
      <c r="U5" s="351"/>
      <c r="V5" s="94"/>
      <c r="W5" s="346" t="s">
        <v>25</v>
      </c>
      <c r="X5" s="346" t="s">
        <v>26</v>
      </c>
      <c r="Y5" s="352" t="s">
        <v>27</v>
      </c>
      <c r="Z5" s="89" t="s">
        <v>28</v>
      </c>
      <c r="AA5" s="350"/>
      <c r="AB5" s="97"/>
      <c r="AC5" s="31"/>
      <c r="AD5" s="32"/>
      <c r="AE5" s="32"/>
      <c r="AF5" s="32"/>
      <c r="AG5" s="77"/>
    </row>
    <row r="6" spans="1:33" ht="26.25" customHeight="1">
      <c r="A6" s="353">
        <v>6</v>
      </c>
      <c r="B6" s="505" t="s">
        <v>299</v>
      </c>
      <c r="C6" s="179">
        <v>6</v>
      </c>
      <c r="D6" s="158" t="s">
        <v>103</v>
      </c>
      <c r="E6" s="179" t="s">
        <v>34</v>
      </c>
      <c r="F6" s="158">
        <v>58</v>
      </c>
      <c r="G6" s="158">
        <v>161002333</v>
      </c>
      <c r="H6" s="506" t="s">
        <v>300</v>
      </c>
      <c r="I6" s="507">
        <v>4055.24</v>
      </c>
      <c r="J6" s="508">
        <v>4055.24</v>
      </c>
      <c r="K6" s="158">
        <v>4024</v>
      </c>
      <c r="L6" s="412">
        <v>4024</v>
      </c>
      <c r="M6" s="509"/>
      <c r="N6" s="317"/>
      <c r="O6" s="317"/>
      <c r="P6" s="317"/>
      <c r="Q6" s="318">
        <v>3131</v>
      </c>
      <c r="R6" s="317" t="s">
        <v>47</v>
      </c>
      <c r="S6" s="318">
        <v>2796.5888270547948</v>
      </c>
      <c r="T6" s="317">
        <f>N6-O6</f>
        <v>0</v>
      </c>
      <c r="U6" s="316"/>
      <c r="V6" s="317"/>
      <c r="W6" s="317"/>
      <c r="X6" s="317"/>
      <c r="Y6" s="510">
        <v>4150</v>
      </c>
      <c r="Z6" s="510" t="s">
        <v>34</v>
      </c>
      <c r="AA6" s="511">
        <v>3850</v>
      </c>
      <c r="AB6" s="317">
        <f>(V6-W6)</f>
        <v>0</v>
      </c>
      <c r="AC6" s="320"/>
      <c r="AD6" s="53"/>
      <c r="AE6" s="54"/>
      <c r="AF6" s="53"/>
      <c r="AG6" s="77"/>
    </row>
    <row r="7" spans="1:33" ht="26.25" customHeight="1">
      <c r="A7" s="353"/>
      <c r="B7" s="505"/>
      <c r="C7" s="179"/>
      <c r="D7" s="172" t="s">
        <v>103</v>
      </c>
      <c r="E7" s="172" t="s">
        <v>34</v>
      </c>
      <c r="F7" s="158"/>
      <c r="G7" s="158"/>
      <c r="H7" s="506"/>
      <c r="I7" s="507"/>
      <c r="J7" s="512">
        <v>4055.24</v>
      </c>
      <c r="K7" s="172">
        <v>4024</v>
      </c>
      <c r="L7" s="412"/>
      <c r="M7" s="509"/>
      <c r="N7" s="317"/>
      <c r="O7" s="317"/>
      <c r="P7" s="317"/>
      <c r="Q7" s="378">
        <v>3131</v>
      </c>
      <c r="R7" s="379" t="s">
        <v>47</v>
      </c>
      <c r="S7" s="378">
        <v>2796.5888270547948</v>
      </c>
      <c r="T7" s="317"/>
      <c r="U7" s="316"/>
      <c r="V7" s="317"/>
      <c r="W7" s="317"/>
      <c r="X7" s="317"/>
      <c r="Y7" s="206">
        <v>4150</v>
      </c>
      <c r="Z7" s="206" t="s">
        <v>34</v>
      </c>
      <c r="AA7" s="378">
        <v>3850</v>
      </c>
      <c r="AB7" s="317"/>
      <c r="AC7" s="320"/>
      <c r="AD7" s="53"/>
      <c r="AE7" s="54"/>
      <c r="AF7" s="53"/>
      <c r="AG7" s="77"/>
    </row>
    <row r="8" spans="1:33" ht="26.25" customHeight="1">
      <c r="A8" s="353"/>
      <c r="B8" s="505"/>
      <c r="C8" s="179"/>
      <c r="D8" s="158"/>
      <c r="E8" s="179"/>
      <c r="F8" s="158"/>
      <c r="G8" s="158"/>
      <c r="H8" s="506"/>
      <c r="I8" s="507"/>
      <c r="J8" s="508"/>
      <c r="K8" s="158"/>
      <c r="L8" s="412"/>
      <c r="M8" s="509"/>
      <c r="N8" s="317"/>
      <c r="O8" s="317"/>
      <c r="P8" s="317"/>
      <c r="Q8" s="318"/>
      <c r="R8" s="317"/>
      <c r="S8" s="318"/>
      <c r="T8" s="317"/>
      <c r="U8" s="316"/>
      <c r="V8" s="317"/>
      <c r="W8" s="317"/>
      <c r="X8" s="317"/>
      <c r="Y8" s="155"/>
      <c r="Z8" s="155"/>
      <c r="AA8" s="318"/>
      <c r="AB8" s="317"/>
      <c r="AC8" s="320"/>
      <c r="AD8" s="53"/>
      <c r="AE8" s="54"/>
      <c r="AF8" s="53"/>
      <c r="AG8" s="77"/>
    </row>
    <row r="9" spans="1:33" ht="26.25" customHeight="1">
      <c r="A9" s="353"/>
      <c r="B9" s="505"/>
      <c r="C9" s="179"/>
      <c r="D9" s="158"/>
      <c r="E9" s="179"/>
      <c r="F9" s="158"/>
      <c r="G9" s="158"/>
      <c r="H9" s="506"/>
      <c r="I9" s="507"/>
      <c r="J9" s="508"/>
      <c r="K9" s="158"/>
      <c r="L9" s="412"/>
      <c r="M9" s="509"/>
      <c r="N9" s="317"/>
      <c r="O9" s="317"/>
      <c r="P9" s="317"/>
      <c r="Q9" s="318"/>
      <c r="R9" s="317"/>
      <c r="S9" s="318"/>
      <c r="T9" s="317"/>
      <c r="U9" s="316"/>
      <c r="V9" s="317"/>
      <c r="W9" s="317"/>
      <c r="X9" s="317"/>
      <c r="Y9" s="155"/>
      <c r="Z9" s="155"/>
      <c r="AA9" s="318"/>
      <c r="AB9" s="317"/>
      <c r="AC9" s="320"/>
      <c r="AD9" s="53"/>
      <c r="AE9" s="54"/>
      <c r="AF9" s="53"/>
      <c r="AG9" s="77"/>
    </row>
    <row r="10" spans="1:33" ht="26.25" customHeight="1">
      <c r="A10" s="353">
        <v>4</v>
      </c>
      <c r="B10" s="513" t="s">
        <v>301</v>
      </c>
      <c r="C10" s="179">
        <v>4</v>
      </c>
      <c r="D10" s="158" t="s">
        <v>89</v>
      </c>
      <c r="E10" s="179" t="s">
        <v>37</v>
      </c>
      <c r="F10" s="514">
        <v>58</v>
      </c>
      <c r="G10" s="515">
        <v>162001631</v>
      </c>
      <c r="H10" s="516" t="s">
        <v>302</v>
      </c>
      <c r="I10" s="517">
        <v>3780.64</v>
      </c>
      <c r="J10" s="507">
        <v>3780.64</v>
      </c>
      <c r="K10" s="517">
        <v>3750.74</v>
      </c>
      <c r="L10" s="517">
        <v>3750.74</v>
      </c>
      <c r="M10" s="518"/>
      <c r="N10" s="317">
        <v>13.26</v>
      </c>
      <c r="O10" s="317">
        <v>5.27</v>
      </c>
      <c r="P10" s="317">
        <v>58.4</v>
      </c>
      <c r="Q10" s="318">
        <v>2374</v>
      </c>
      <c r="R10" s="317" t="s">
        <v>54</v>
      </c>
      <c r="S10" s="318">
        <f>((100-N10)/(100-O10))*Q10</f>
        <v>2173.7650163622925</v>
      </c>
      <c r="T10" s="317">
        <f t="shared" ref="T10:T16" si="0">N10-O10</f>
        <v>7.99</v>
      </c>
      <c r="U10" s="316"/>
      <c r="V10" s="317">
        <v>16.3</v>
      </c>
      <c r="W10" s="317">
        <v>6.75</v>
      </c>
      <c r="X10" s="317">
        <v>43.39</v>
      </c>
      <c r="Y10" s="155">
        <v>3502</v>
      </c>
      <c r="Z10" s="155" t="s">
        <v>33</v>
      </c>
      <c r="AA10" s="318">
        <f>((100-V10)/(100-W10))*Y10</f>
        <v>3143.3501340482576</v>
      </c>
      <c r="AB10" s="317">
        <f t="shared" ref="AB10:AB17" si="1">(V10-W10)</f>
        <v>9.5500000000000007</v>
      </c>
      <c r="AC10" s="320"/>
      <c r="AD10" s="53"/>
      <c r="AE10" s="54"/>
      <c r="AF10" s="53"/>
      <c r="AG10" s="77"/>
    </row>
    <row r="11" spans="1:33" ht="26.25" customHeight="1">
      <c r="A11" s="353">
        <v>5</v>
      </c>
      <c r="B11" s="505" t="s">
        <v>300</v>
      </c>
      <c r="C11" s="179">
        <v>5</v>
      </c>
      <c r="D11" s="158" t="s">
        <v>89</v>
      </c>
      <c r="E11" s="179" t="s">
        <v>37</v>
      </c>
      <c r="F11" s="158">
        <v>59</v>
      </c>
      <c r="G11" s="158">
        <v>162001639</v>
      </c>
      <c r="H11" s="506" t="s">
        <v>303</v>
      </c>
      <c r="I11" s="507">
        <v>3991.74</v>
      </c>
      <c r="J11" s="507">
        <v>3991.74</v>
      </c>
      <c r="K11" s="158">
        <v>3960.16</v>
      </c>
      <c r="L11" s="412">
        <v>3960.16</v>
      </c>
      <c r="M11" s="509"/>
      <c r="N11" s="317">
        <v>14.54</v>
      </c>
      <c r="O11" s="317">
        <v>5.26</v>
      </c>
      <c r="P11" s="317">
        <v>58.75</v>
      </c>
      <c r="Q11" s="318">
        <v>2330</v>
      </c>
      <c r="R11" s="317" t="s">
        <v>54</v>
      </c>
      <c r="S11" s="318">
        <f>((100-N11)/(100-O11))*Q11</f>
        <v>2101.77116318345</v>
      </c>
      <c r="T11" s="317">
        <f t="shared" si="0"/>
        <v>9.2799999999999994</v>
      </c>
      <c r="U11" s="316"/>
      <c r="V11" s="317">
        <v>14.66</v>
      </c>
      <c r="W11" s="317">
        <v>7.67</v>
      </c>
      <c r="X11" s="317">
        <v>36.32</v>
      </c>
      <c r="Y11" s="155">
        <v>4055</v>
      </c>
      <c r="Z11" s="155" t="s">
        <v>34</v>
      </c>
      <c r="AA11" s="318">
        <f>((100-V11)/(100-W11))*Y11</f>
        <v>3748.0093144156831</v>
      </c>
      <c r="AB11" s="317">
        <f t="shared" si="1"/>
        <v>6.99</v>
      </c>
      <c r="AC11" s="320"/>
      <c r="AD11" s="53"/>
      <c r="AE11" s="54">
        <f>Y11-Q11</f>
        <v>1725</v>
      </c>
      <c r="AF11" s="53"/>
      <c r="AG11" s="77"/>
    </row>
    <row r="12" spans="1:33" ht="26.25" customHeight="1">
      <c r="A12" s="353">
        <v>7</v>
      </c>
      <c r="B12" s="505" t="s">
        <v>299</v>
      </c>
      <c r="C12" s="179">
        <v>7</v>
      </c>
      <c r="D12" s="158" t="s">
        <v>89</v>
      </c>
      <c r="E12" s="179" t="s">
        <v>37</v>
      </c>
      <c r="F12" s="158">
        <v>59</v>
      </c>
      <c r="G12" s="158">
        <v>162001642</v>
      </c>
      <c r="H12" s="506" t="s">
        <v>300</v>
      </c>
      <c r="I12" s="507">
        <v>3930.97</v>
      </c>
      <c r="J12" s="507">
        <v>3930.97</v>
      </c>
      <c r="K12" s="158">
        <v>3900</v>
      </c>
      <c r="L12" s="412">
        <v>3900</v>
      </c>
      <c r="M12" s="509"/>
      <c r="N12" s="317">
        <v>14.42</v>
      </c>
      <c r="O12" s="317">
        <v>5.08</v>
      </c>
      <c r="P12" s="317">
        <v>60.34</v>
      </c>
      <c r="Q12" s="318">
        <v>2164</v>
      </c>
      <c r="R12" s="317" t="s">
        <v>166</v>
      </c>
      <c r="S12" s="318">
        <f>((100-N12)/(100-O12))*Q12</f>
        <v>1951.0653181626631</v>
      </c>
      <c r="T12" s="317">
        <f t="shared" si="0"/>
        <v>9.34</v>
      </c>
      <c r="U12" s="316"/>
      <c r="V12" s="317">
        <v>15.2</v>
      </c>
      <c r="W12" s="317">
        <v>7.12</v>
      </c>
      <c r="X12" s="317">
        <v>47.95</v>
      </c>
      <c r="Y12" s="155">
        <v>3096</v>
      </c>
      <c r="Z12" s="155" t="s">
        <v>42</v>
      </c>
      <c r="AA12" s="318">
        <f>((100-V12)/(100-W12))*Y12</f>
        <v>2826.666666666667</v>
      </c>
      <c r="AB12" s="317">
        <f t="shared" si="1"/>
        <v>8.0799999999999983</v>
      </c>
      <c r="AC12" s="320"/>
      <c r="AD12" s="53"/>
      <c r="AE12" s="54"/>
      <c r="AF12" s="53"/>
      <c r="AG12" s="77"/>
    </row>
    <row r="13" spans="1:33" ht="26.25" customHeight="1">
      <c r="A13" s="353">
        <v>8</v>
      </c>
      <c r="B13" s="505" t="s">
        <v>304</v>
      </c>
      <c r="C13" s="179">
        <v>8</v>
      </c>
      <c r="D13" s="158" t="s">
        <v>89</v>
      </c>
      <c r="E13" s="179" t="s">
        <v>37</v>
      </c>
      <c r="F13" s="158">
        <v>57</v>
      </c>
      <c r="G13" s="519">
        <v>162001648</v>
      </c>
      <c r="H13" s="506" t="s">
        <v>304</v>
      </c>
      <c r="I13" s="520">
        <v>3958.6</v>
      </c>
      <c r="J13" s="507">
        <v>3958.6</v>
      </c>
      <c r="K13" s="158">
        <v>3927.73</v>
      </c>
      <c r="L13" s="158">
        <v>3927.73</v>
      </c>
      <c r="M13" s="521"/>
      <c r="N13" s="317"/>
      <c r="O13" s="317"/>
      <c r="P13" s="317"/>
      <c r="Q13" s="318">
        <v>2169.1783102307104</v>
      </c>
      <c r="R13" s="317" t="s">
        <v>166</v>
      </c>
      <c r="S13" s="318">
        <v>1923.8505469452134</v>
      </c>
      <c r="T13" s="317">
        <f t="shared" si="0"/>
        <v>0</v>
      </c>
      <c r="U13" s="316"/>
      <c r="V13" s="317">
        <v>15.47</v>
      </c>
      <c r="W13" s="317">
        <v>7.46</v>
      </c>
      <c r="X13" s="317">
        <v>38.72</v>
      </c>
      <c r="Y13" s="155">
        <v>3877</v>
      </c>
      <c r="Z13" s="155" t="s">
        <v>37</v>
      </c>
      <c r="AA13" s="318">
        <f>((100-V13)/(100-W13))*Y13</f>
        <v>3541.4178733520639</v>
      </c>
      <c r="AB13" s="317">
        <f t="shared" si="1"/>
        <v>8.0100000000000016</v>
      </c>
      <c r="AC13" s="320"/>
      <c r="AD13" s="53"/>
      <c r="AE13" s="54"/>
      <c r="AF13" s="53"/>
      <c r="AG13" s="77"/>
    </row>
    <row r="14" spans="1:33" ht="26.25" customHeight="1">
      <c r="A14" s="353">
        <v>9</v>
      </c>
      <c r="B14" s="505" t="s">
        <v>305</v>
      </c>
      <c r="C14" s="179">
        <v>9</v>
      </c>
      <c r="D14" s="158" t="s">
        <v>89</v>
      </c>
      <c r="E14" s="179" t="s">
        <v>37</v>
      </c>
      <c r="F14" s="158">
        <v>59</v>
      </c>
      <c r="G14" s="519">
        <v>162001646</v>
      </c>
      <c r="H14" s="506" t="s">
        <v>304</v>
      </c>
      <c r="I14" s="520">
        <v>3968.8</v>
      </c>
      <c r="J14" s="507">
        <v>3968.8</v>
      </c>
      <c r="K14" s="158">
        <v>3937.44</v>
      </c>
      <c r="L14" s="158">
        <v>3937.44</v>
      </c>
      <c r="M14" s="521"/>
      <c r="N14" s="317"/>
      <c r="O14" s="317"/>
      <c r="P14" s="317"/>
      <c r="Q14" s="318">
        <v>2169.1783102307104</v>
      </c>
      <c r="R14" s="317" t="s">
        <v>166</v>
      </c>
      <c r="S14" s="318">
        <v>1923.8505469452134</v>
      </c>
      <c r="T14" s="317">
        <f t="shared" si="0"/>
        <v>0</v>
      </c>
      <c r="U14" s="316"/>
      <c r="V14" s="317">
        <v>16.22</v>
      </c>
      <c r="W14" s="317">
        <v>6.44</v>
      </c>
      <c r="X14" s="317">
        <v>44.16</v>
      </c>
      <c r="Y14" s="155">
        <v>3443</v>
      </c>
      <c r="Z14" s="155" t="s">
        <v>33</v>
      </c>
      <c r="AA14" s="318">
        <f>((100-V14)/(100-W14))*Y14</f>
        <v>3083.0968362548097</v>
      </c>
      <c r="AB14" s="317">
        <f t="shared" si="1"/>
        <v>9.7799999999999976</v>
      </c>
      <c r="AC14" s="320"/>
      <c r="AD14" s="53"/>
      <c r="AE14" s="54"/>
      <c r="AF14" s="53"/>
      <c r="AG14" s="77"/>
    </row>
    <row r="15" spans="1:33" ht="26.25" customHeight="1">
      <c r="A15" s="353">
        <v>11</v>
      </c>
      <c r="B15" s="505" t="s">
        <v>306</v>
      </c>
      <c r="C15" s="179">
        <v>11</v>
      </c>
      <c r="D15" s="158" t="s">
        <v>89</v>
      </c>
      <c r="E15" s="179" t="s">
        <v>37</v>
      </c>
      <c r="F15" s="158">
        <v>59</v>
      </c>
      <c r="G15" s="515">
        <v>162001658</v>
      </c>
      <c r="H15" s="522" t="s">
        <v>307</v>
      </c>
      <c r="I15" s="523">
        <v>3880.93</v>
      </c>
      <c r="J15" s="508">
        <v>3880.93</v>
      </c>
      <c r="K15" s="517">
        <v>3850.63</v>
      </c>
      <c r="L15" s="517">
        <v>3850.63</v>
      </c>
      <c r="M15" s="518"/>
      <c r="N15" s="317"/>
      <c r="O15" s="317"/>
      <c r="P15" s="317"/>
      <c r="Q15" s="318">
        <v>2169.1783102307104</v>
      </c>
      <c r="R15" s="317" t="s">
        <v>166</v>
      </c>
      <c r="S15" s="318">
        <v>1923.8505469452134</v>
      </c>
      <c r="T15" s="317">
        <f t="shared" si="0"/>
        <v>0</v>
      </c>
      <c r="U15" s="316"/>
      <c r="V15" s="317"/>
      <c r="W15" s="317"/>
      <c r="X15" s="317"/>
      <c r="Y15" s="155">
        <v>3850</v>
      </c>
      <c r="Z15" s="155" t="s">
        <v>37</v>
      </c>
      <c r="AA15" s="318">
        <v>3550</v>
      </c>
      <c r="AB15" s="317">
        <f t="shared" si="1"/>
        <v>0</v>
      </c>
      <c r="AC15" s="320"/>
      <c r="AD15" s="53"/>
      <c r="AE15" s="54"/>
      <c r="AF15" s="53"/>
      <c r="AG15" s="77"/>
    </row>
    <row r="16" spans="1:33" ht="26.25" customHeight="1">
      <c r="A16" s="353">
        <v>12</v>
      </c>
      <c r="B16" s="505" t="s">
        <v>308</v>
      </c>
      <c r="C16" s="179">
        <v>12</v>
      </c>
      <c r="D16" s="158" t="s">
        <v>89</v>
      </c>
      <c r="E16" s="179" t="s">
        <v>37</v>
      </c>
      <c r="F16" s="158">
        <v>59</v>
      </c>
      <c r="G16" s="515">
        <v>162001651</v>
      </c>
      <c r="H16" s="522" t="s">
        <v>305</v>
      </c>
      <c r="I16" s="523">
        <v>4043.4</v>
      </c>
      <c r="J16" s="507">
        <v>4043.4</v>
      </c>
      <c r="K16" s="517">
        <v>4011.45</v>
      </c>
      <c r="L16" s="517">
        <v>4011.45</v>
      </c>
      <c r="M16" s="518"/>
      <c r="N16" s="317"/>
      <c r="O16" s="317"/>
      <c r="P16" s="317"/>
      <c r="Q16" s="318">
        <v>2169.1783102307104</v>
      </c>
      <c r="R16" s="317" t="s">
        <v>166</v>
      </c>
      <c r="S16" s="318">
        <v>1923.8505469452134</v>
      </c>
      <c r="T16" s="317">
        <f t="shared" si="0"/>
        <v>0</v>
      </c>
      <c r="U16" s="316"/>
      <c r="V16" s="317">
        <v>14.66</v>
      </c>
      <c r="W16" s="317">
        <v>8.56</v>
      </c>
      <c r="X16" s="317">
        <v>32.93</v>
      </c>
      <c r="Y16" s="155">
        <v>4238</v>
      </c>
      <c r="Z16" s="155" t="s">
        <v>34</v>
      </c>
      <c r="AA16" s="318">
        <f>((100-V16)/(100-W16))*Y16</f>
        <v>3955.281277340333</v>
      </c>
      <c r="AB16" s="317">
        <f t="shared" si="1"/>
        <v>6.1</v>
      </c>
      <c r="AC16" s="320"/>
      <c r="AD16" s="53"/>
      <c r="AE16" s="54"/>
      <c r="AF16" s="53"/>
      <c r="AG16" s="77"/>
    </row>
    <row r="17" spans="1:33" ht="26.25" customHeight="1">
      <c r="A17" s="353">
        <v>3</v>
      </c>
      <c r="B17" s="513" t="s">
        <v>309</v>
      </c>
      <c r="C17" s="179">
        <v>3</v>
      </c>
      <c r="D17" s="158" t="s">
        <v>310</v>
      </c>
      <c r="E17" s="179" t="s">
        <v>37</v>
      </c>
      <c r="F17" s="524">
        <v>59</v>
      </c>
      <c r="G17" s="524">
        <v>142000153</v>
      </c>
      <c r="H17" s="525" t="s">
        <v>311</v>
      </c>
      <c r="I17" s="507">
        <v>3903.45</v>
      </c>
      <c r="J17" s="507">
        <v>3903.45</v>
      </c>
      <c r="K17" s="517">
        <v>3872.67</v>
      </c>
      <c r="L17" s="517">
        <v>3872.67</v>
      </c>
      <c r="M17" s="518"/>
      <c r="N17" s="317"/>
      <c r="O17" s="317"/>
      <c r="P17" s="317"/>
      <c r="Q17" s="318">
        <v>2169.1783102307104</v>
      </c>
      <c r="R17" s="317" t="s">
        <v>166</v>
      </c>
      <c r="S17" s="318">
        <v>1923.8505469452134</v>
      </c>
      <c r="T17" s="317"/>
      <c r="U17" s="316"/>
      <c r="V17" s="317">
        <v>16.3</v>
      </c>
      <c r="W17" s="317">
        <v>6.22</v>
      </c>
      <c r="X17" s="317">
        <v>49.8</v>
      </c>
      <c r="Y17" s="155">
        <v>2989</v>
      </c>
      <c r="Z17" s="155" t="s">
        <v>42</v>
      </c>
      <c r="AA17" s="318">
        <f>((100-V17)/(100-W17))*Y17</f>
        <v>2667.725527831094</v>
      </c>
      <c r="AB17" s="317">
        <f t="shared" si="1"/>
        <v>10.080000000000002</v>
      </c>
      <c r="AC17" s="320"/>
      <c r="AD17" s="53"/>
      <c r="AE17" s="54">
        <f>Y17-Q17</f>
        <v>819.82168976928961</v>
      </c>
      <c r="AF17" s="53"/>
      <c r="AG17" s="77"/>
    </row>
    <row r="18" spans="1:33" ht="26.25" customHeight="1">
      <c r="A18" s="353"/>
      <c r="B18" s="513"/>
      <c r="C18" s="179"/>
      <c r="D18" s="172" t="s">
        <v>89</v>
      </c>
      <c r="E18" s="172" t="s">
        <v>37</v>
      </c>
      <c r="F18" s="524"/>
      <c r="G18" s="524"/>
      <c r="H18" s="525"/>
      <c r="I18" s="507"/>
      <c r="J18" s="526">
        <f>SUM(J10:J17)</f>
        <v>31458.530000000002</v>
      </c>
      <c r="K18" s="527">
        <f>SUM(K10:K17)</f>
        <v>31210.82</v>
      </c>
      <c r="L18" s="517"/>
      <c r="M18" s="518"/>
      <c r="N18" s="317"/>
      <c r="O18" s="317"/>
      <c r="P18" s="317"/>
      <c r="Q18" s="378">
        <f>SUMPRODUCT(Q10:Q17,$K10:$K17)/$K18</f>
        <v>2213.5512910669154</v>
      </c>
      <c r="R18" s="378" t="s">
        <v>54</v>
      </c>
      <c r="S18" s="378">
        <f t="shared" ref="S18" si="2">SUMPRODUCT(S10:S17,$K10:$K17)/$K18</f>
        <v>1979.8598383502931</v>
      </c>
      <c r="T18" s="317"/>
      <c r="U18" s="316"/>
      <c r="V18" s="317"/>
      <c r="W18" s="317"/>
      <c r="X18" s="317"/>
      <c r="Y18" s="378">
        <f>SUMPRODUCT(Y10:Y17,$J10:$J17)/$J18</f>
        <v>3635.0580414914489</v>
      </c>
      <c r="Z18" s="378" t="s">
        <v>33</v>
      </c>
      <c r="AA18" s="378">
        <f t="shared" ref="AA18" si="3">SUMPRODUCT(AA10:AA17,$J10:$J17)/$J18</f>
        <v>3318.5010985500685</v>
      </c>
      <c r="AB18" s="317"/>
      <c r="AC18" s="320"/>
      <c r="AD18" s="53"/>
      <c r="AE18" s="54"/>
      <c r="AF18" s="53"/>
      <c r="AG18" s="77"/>
    </row>
    <row r="19" spans="1:33" ht="26.25" customHeight="1">
      <c r="A19" s="353"/>
      <c r="B19" s="513"/>
      <c r="C19" s="179"/>
      <c r="D19" s="158"/>
      <c r="E19" s="179"/>
      <c r="F19" s="524"/>
      <c r="G19" s="524"/>
      <c r="H19" s="525"/>
      <c r="I19" s="507"/>
      <c r="J19" s="507"/>
      <c r="K19" s="517"/>
      <c r="L19" s="517"/>
      <c r="M19" s="518"/>
      <c r="N19" s="317"/>
      <c r="O19" s="317"/>
      <c r="P19" s="317"/>
      <c r="Q19" s="318"/>
      <c r="R19" s="317"/>
      <c r="S19" s="318"/>
      <c r="T19" s="317"/>
      <c r="U19" s="316"/>
      <c r="V19" s="317"/>
      <c r="W19" s="317"/>
      <c r="X19" s="317"/>
      <c r="Y19" s="155"/>
      <c r="Z19" s="155"/>
      <c r="AA19" s="318"/>
      <c r="AB19" s="317"/>
      <c r="AC19" s="320"/>
      <c r="AD19" s="53"/>
      <c r="AE19" s="54"/>
      <c r="AF19" s="53"/>
      <c r="AG19" s="77"/>
    </row>
    <row r="20" spans="1:33" ht="26.25" customHeight="1">
      <c r="A20" s="353"/>
      <c r="B20" s="513"/>
      <c r="C20" s="179"/>
      <c r="D20" s="158"/>
      <c r="E20" s="179"/>
      <c r="F20" s="524"/>
      <c r="G20" s="524"/>
      <c r="H20" s="525"/>
      <c r="I20" s="507"/>
      <c r="J20" s="507"/>
      <c r="K20" s="517"/>
      <c r="L20" s="517"/>
      <c r="M20" s="518"/>
      <c r="N20" s="317"/>
      <c r="O20" s="317"/>
      <c r="P20" s="317"/>
      <c r="Q20" s="318"/>
      <c r="R20" s="317"/>
      <c r="S20" s="318"/>
      <c r="T20" s="317"/>
      <c r="U20" s="316"/>
      <c r="V20" s="317"/>
      <c r="W20" s="317"/>
      <c r="X20" s="317"/>
      <c r="Y20" s="155"/>
      <c r="Z20" s="155"/>
      <c r="AA20" s="318"/>
      <c r="AB20" s="317"/>
      <c r="AC20" s="320"/>
      <c r="AD20" s="53"/>
      <c r="AE20" s="54"/>
      <c r="AF20" s="53"/>
      <c r="AG20" s="77"/>
    </row>
    <row r="21" spans="1:33" ht="26.25" customHeight="1">
      <c r="A21" s="353">
        <v>18</v>
      </c>
      <c r="B21" s="505" t="s">
        <v>312</v>
      </c>
      <c r="C21" s="179">
        <v>17</v>
      </c>
      <c r="D21" s="158" t="s">
        <v>65</v>
      </c>
      <c r="E21" s="179" t="s">
        <v>34</v>
      </c>
      <c r="F21" s="158"/>
      <c r="G21" s="159">
        <v>151000225</v>
      </c>
      <c r="H21" s="506" t="s">
        <v>313</v>
      </c>
      <c r="I21" s="523">
        <v>0</v>
      </c>
      <c r="J21" s="507">
        <v>816.41999999999962</v>
      </c>
      <c r="K21" s="517">
        <v>786.77999999999975</v>
      </c>
      <c r="L21" s="517">
        <v>0</v>
      </c>
      <c r="M21" s="518"/>
      <c r="N21" s="317">
        <v>14.04</v>
      </c>
      <c r="O21" s="317">
        <v>6.08</v>
      </c>
      <c r="P21" s="317">
        <v>36.299999999999997</v>
      </c>
      <c r="Q21" s="318">
        <v>4209</v>
      </c>
      <c r="R21" s="317" t="s">
        <v>34</v>
      </c>
      <c r="S21" s="318">
        <f>((100-N21)/(100-O21))*Q21</f>
        <v>3852.2747018739356</v>
      </c>
      <c r="T21" s="317">
        <f>N21-O21</f>
        <v>7.9599999999999991</v>
      </c>
      <c r="U21" s="316"/>
      <c r="V21" s="317">
        <v>19.22</v>
      </c>
      <c r="W21" s="317">
        <v>7.23</v>
      </c>
      <c r="X21" s="317">
        <v>31.14</v>
      </c>
      <c r="Y21" s="155">
        <v>4559</v>
      </c>
      <c r="Z21" s="155" t="s">
        <v>31</v>
      </c>
      <c r="AA21" s="318">
        <f>((100-V21)/(100-W21))*Y21</f>
        <v>3969.7749272394099</v>
      </c>
      <c r="AB21" s="317">
        <f>(V21-W21)</f>
        <v>11.989999999999998</v>
      </c>
      <c r="AC21" s="320"/>
      <c r="AD21" s="53"/>
      <c r="AE21" s="54"/>
      <c r="AF21" s="53"/>
      <c r="AG21" s="77"/>
    </row>
    <row r="22" spans="1:33" ht="26.25" customHeight="1">
      <c r="A22" s="353"/>
      <c r="B22" s="505"/>
      <c r="C22" s="179"/>
      <c r="D22" s="172" t="s">
        <v>65</v>
      </c>
      <c r="E22" s="172" t="s">
        <v>34</v>
      </c>
      <c r="F22" s="158"/>
      <c r="G22" s="159"/>
      <c r="H22" s="506"/>
      <c r="I22" s="523"/>
      <c r="J22" s="526">
        <v>816.41999999999962</v>
      </c>
      <c r="K22" s="527">
        <v>786.77999999999975</v>
      </c>
      <c r="L22" s="517"/>
      <c r="M22" s="518"/>
      <c r="N22" s="317"/>
      <c r="O22" s="317"/>
      <c r="P22" s="317"/>
      <c r="Q22" s="378">
        <v>4209</v>
      </c>
      <c r="R22" s="379" t="s">
        <v>34</v>
      </c>
      <c r="S22" s="378">
        <v>3852.2747018739356</v>
      </c>
      <c r="T22" s="317"/>
      <c r="U22" s="316"/>
      <c r="V22" s="317"/>
      <c r="W22" s="317"/>
      <c r="X22" s="317"/>
      <c r="Y22" s="206">
        <v>4559</v>
      </c>
      <c r="Z22" s="206" t="s">
        <v>31</v>
      </c>
      <c r="AA22" s="378">
        <v>3969.7749272394099</v>
      </c>
      <c r="AB22" s="317"/>
      <c r="AC22" s="320"/>
      <c r="AD22" s="53"/>
      <c r="AE22" s="54"/>
      <c r="AF22" s="53"/>
      <c r="AG22" s="77"/>
    </row>
    <row r="23" spans="1:33" ht="26.25" customHeight="1">
      <c r="A23" s="353"/>
      <c r="B23" s="505"/>
      <c r="C23" s="179"/>
      <c r="D23" s="158"/>
      <c r="E23" s="179"/>
      <c r="F23" s="158"/>
      <c r="G23" s="159"/>
      <c r="H23" s="506"/>
      <c r="I23" s="523"/>
      <c r="J23" s="507"/>
      <c r="K23" s="517"/>
      <c r="L23" s="517"/>
      <c r="M23" s="518"/>
      <c r="N23" s="317"/>
      <c r="O23" s="317"/>
      <c r="P23" s="317"/>
      <c r="Q23" s="318"/>
      <c r="R23" s="317"/>
      <c r="S23" s="318"/>
      <c r="T23" s="317"/>
      <c r="U23" s="316"/>
      <c r="V23" s="317"/>
      <c r="W23" s="317"/>
      <c r="X23" s="317"/>
      <c r="Y23" s="155"/>
      <c r="Z23" s="155"/>
      <c r="AA23" s="318"/>
      <c r="AB23" s="317"/>
      <c r="AC23" s="320"/>
      <c r="AD23" s="53"/>
      <c r="AE23" s="54"/>
      <c r="AF23" s="53"/>
      <c r="AG23" s="77"/>
    </row>
    <row r="24" spans="1:33" ht="26.25" customHeight="1">
      <c r="A24" s="353"/>
      <c r="B24" s="505"/>
      <c r="C24" s="179"/>
      <c r="D24" s="158"/>
      <c r="E24" s="179"/>
      <c r="F24" s="158"/>
      <c r="G24" s="159"/>
      <c r="H24" s="506"/>
      <c r="I24" s="523"/>
      <c r="J24" s="507"/>
      <c r="K24" s="517"/>
      <c r="L24" s="517"/>
      <c r="M24" s="518"/>
      <c r="N24" s="317"/>
      <c r="O24" s="317"/>
      <c r="P24" s="317"/>
      <c r="Q24" s="318"/>
      <c r="R24" s="317"/>
      <c r="S24" s="318"/>
      <c r="T24" s="317"/>
      <c r="U24" s="316"/>
      <c r="V24" s="317"/>
      <c r="W24" s="317"/>
      <c r="X24" s="317"/>
      <c r="Y24" s="155"/>
      <c r="Z24" s="155"/>
      <c r="AA24" s="318"/>
      <c r="AB24" s="317"/>
      <c r="AC24" s="320"/>
      <c r="AD24" s="53"/>
      <c r="AE24" s="54"/>
      <c r="AF24" s="53"/>
      <c r="AG24" s="77"/>
    </row>
    <row r="25" spans="1:33" ht="26.25" customHeight="1">
      <c r="A25" s="353">
        <v>20</v>
      </c>
      <c r="B25" s="528" t="s">
        <v>314</v>
      </c>
      <c r="C25" s="179">
        <v>19</v>
      </c>
      <c r="D25" s="164" t="s">
        <v>315</v>
      </c>
      <c r="E25" s="179" t="s">
        <v>34</v>
      </c>
      <c r="F25" s="158">
        <v>54</v>
      </c>
      <c r="G25" s="519" t="s">
        <v>316</v>
      </c>
      <c r="H25" s="506" t="s">
        <v>314</v>
      </c>
      <c r="I25" s="523">
        <v>3656.4</v>
      </c>
      <c r="J25" s="507">
        <v>3656.4</v>
      </c>
      <c r="K25" s="517">
        <v>3628.25</v>
      </c>
      <c r="L25" s="529">
        <v>3628.25</v>
      </c>
      <c r="M25" s="530"/>
      <c r="N25" s="317">
        <v>13.98</v>
      </c>
      <c r="O25" s="317">
        <v>5.96</v>
      </c>
      <c r="P25" s="317">
        <v>41.51</v>
      </c>
      <c r="Q25" s="318">
        <v>3777</v>
      </c>
      <c r="R25" s="317" t="s">
        <v>37</v>
      </c>
      <c r="S25" s="318">
        <f>((100-N25)/(100-O25))*Q25</f>
        <v>3454.8866439812841</v>
      </c>
      <c r="T25" s="317">
        <f>N25-O25</f>
        <v>8.02</v>
      </c>
      <c r="U25" s="316"/>
      <c r="V25" s="317">
        <v>10.58</v>
      </c>
      <c r="W25" s="317">
        <v>6.27</v>
      </c>
      <c r="X25" s="317">
        <v>45.75</v>
      </c>
      <c r="Y25" s="155">
        <v>3431</v>
      </c>
      <c r="Z25" s="155" t="s">
        <v>33</v>
      </c>
      <c r="AA25" s="318">
        <f>((100-V25)/(100-W25))*Y25</f>
        <v>3273.23183612504</v>
      </c>
      <c r="AB25" s="317">
        <f>(V25-W25)</f>
        <v>4.3100000000000005</v>
      </c>
      <c r="AC25" s="320"/>
      <c r="AD25" s="53"/>
      <c r="AE25" s="54"/>
      <c r="AF25" s="53"/>
      <c r="AG25" s="77"/>
    </row>
    <row r="26" spans="1:33" ht="26.25" customHeight="1">
      <c r="A26" s="353"/>
      <c r="B26" s="528"/>
      <c r="C26" s="179"/>
      <c r="D26" s="164" t="s">
        <v>315</v>
      </c>
      <c r="E26" s="164" t="s">
        <v>34</v>
      </c>
      <c r="F26" s="158"/>
      <c r="G26" s="519"/>
      <c r="H26" s="506"/>
      <c r="I26" s="523"/>
      <c r="J26" s="526">
        <v>3656.4</v>
      </c>
      <c r="K26" s="527">
        <v>3628.25</v>
      </c>
      <c r="L26" s="529"/>
      <c r="M26" s="530"/>
      <c r="N26" s="317"/>
      <c r="O26" s="317"/>
      <c r="P26" s="317"/>
      <c r="Q26" s="378">
        <v>3777</v>
      </c>
      <c r="R26" s="379" t="s">
        <v>37</v>
      </c>
      <c r="S26" s="378">
        <v>3454.8866439812841</v>
      </c>
      <c r="T26" s="317"/>
      <c r="U26" s="316"/>
      <c r="V26" s="317"/>
      <c r="W26" s="317"/>
      <c r="X26" s="317"/>
      <c r="Y26" s="206">
        <v>3431</v>
      </c>
      <c r="Z26" s="206" t="s">
        <v>33</v>
      </c>
      <c r="AA26" s="378">
        <v>3273.23183612504</v>
      </c>
      <c r="AB26" s="317"/>
      <c r="AC26" s="320"/>
      <c r="AD26" s="53"/>
      <c r="AE26" s="54"/>
      <c r="AF26" s="53"/>
      <c r="AG26" s="77"/>
    </row>
    <row r="27" spans="1:33" ht="26.25" customHeight="1">
      <c r="A27" s="353"/>
      <c r="B27" s="528"/>
      <c r="C27" s="179"/>
      <c r="D27" s="158"/>
      <c r="E27" s="179"/>
      <c r="F27" s="158"/>
      <c r="G27" s="519"/>
      <c r="H27" s="506"/>
      <c r="I27" s="523"/>
      <c r="J27" s="507"/>
      <c r="K27" s="517"/>
      <c r="L27" s="529"/>
      <c r="M27" s="530"/>
      <c r="N27" s="317"/>
      <c r="O27" s="317"/>
      <c r="P27" s="317"/>
      <c r="Q27" s="318"/>
      <c r="R27" s="317"/>
      <c r="S27" s="318"/>
      <c r="T27" s="317"/>
      <c r="U27" s="316"/>
      <c r="V27" s="317"/>
      <c r="W27" s="317"/>
      <c r="X27" s="317"/>
      <c r="Y27" s="155"/>
      <c r="Z27" s="155"/>
      <c r="AA27" s="318"/>
      <c r="AB27" s="317"/>
      <c r="AC27" s="320"/>
      <c r="AD27" s="53"/>
      <c r="AE27" s="54"/>
      <c r="AF27" s="53"/>
      <c r="AG27" s="77"/>
    </row>
    <row r="28" spans="1:33" ht="26.25" customHeight="1">
      <c r="A28" s="353"/>
      <c r="B28" s="528"/>
      <c r="C28" s="179"/>
      <c r="D28" s="158"/>
      <c r="E28" s="179"/>
      <c r="F28" s="158"/>
      <c r="G28" s="519"/>
      <c r="H28" s="506"/>
      <c r="I28" s="523"/>
      <c r="J28" s="507"/>
      <c r="K28" s="517"/>
      <c r="L28" s="529"/>
      <c r="M28" s="530"/>
      <c r="N28" s="317"/>
      <c r="O28" s="317"/>
      <c r="P28" s="317"/>
      <c r="Q28" s="318"/>
      <c r="R28" s="317"/>
      <c r="S28" s="318"/>
      <c r="T28" s="317"/>
      <c r="U28" s="316"/>
      <c r="V28" s="317"/>
      <c r="W28" s="317"/>
      <c r="X28" s="317"/>
      <c r="Y28" s="155"/>
      <c r="Z28" s="155"/>
      <c r="AA28" s="318"/>
      <c r="AB28" s="317"/>
      <c r="AC28" s="320"/>
      <c r="AD28" s="53"/>
      <c r="AE28" s="54"/>
      <c r="AF28" s="53"/>
      <c r="AG28" s="77"/>
    </row>
    <row r="29" spans="1:33" ht="26.25" customHeight="1">
      <c r="A29" s="353">
        <v>38</v>
      </c>
      <c r="B29" s="528" t="s">
        <v>317</v>
      </c>
      <c r="C29" s="179">
        <v>33</v>
      </c>
      <c r="D29" s="164" t="s">
        <v>318</v>
      </c>
      <c r="E29" s="179" t="s">
        <v>47</v>
      </c>
      <c r="F29" s="158">
        <v>57</v>
      </c>
      <c r="G29" s="519">
        <v>162003701</v>
      </c>
      <c r="H29" s="158" t="s">
        <v>319</v>
      </c>
      <c r="I29" s="520">
        <v>3958.2</v>
      </c>
      <c r="J29" s="508">
        <v>3958.2</v>
      </c>
      <c r="K29" s="198">
        <v>3926.95</v>
      </c>
      <c r="L29" s="198">
        <v>3926.95</v>
      </c>
      <c r="M29" s="531"/>
      <c r="N29" s="317">
        <v>11.67</v>
      </c>
      <c r="O29" s="317">
        <v>4.68</v>
      </c>
      <c r="P29" s="317">
        <v>60.53</v>
      </c>
      <c r="Q29" s="318">
        <v>2131</v>
      </c>
      <c r="R29" s="317" t="s">
        <v>166</v>
      </c>
      <c r="S29" s="318">
        <f>((100-N29)/(100-O29))*Q29</f>
        <v>1974.7296475031474</v>
      </c>
      <c r="T29" s="317">
        <f>N29-O29</f>
        <v>6.99</v>
      </c>
      <c r="U29" s="316"/>
      <c r="V29" s="317"/>
      <c r="W29" s="317"/>
      <c r="X29" s="317"/>
      <c r="Y29" s="155">
        <v>3250</v>
      </c>
      <c r="Z29" s="155" t="s">
        <v>47</v>
      </c>
      <c r="AA29" s="318">
        <v>2950</v>
      </c>
      <c r="AB29" s="317">
        <f>(V29-W29)</f>
        <v>0</v>
      </c>
      <c r="AC29" s="320"/>
      <c r="AD29" s="53"/>
      <c r="AE29" s="54"/>
      <c r="AF29" s="53"/>
      <c r="AG29" s="77"/>
    </row>
    <row r="30" spans="1:33" ht="26.25" customHeight="1">
      <c r="A30" s="353"/>
      <c r="B30" s="528"/>
      <c r="C30" s="179"/>
      <c r="D30" s="172" t="s">
        <v>318</v>
      </c>
      <c r="E30" s="172" t="s">
        <v>47</v>
      </c>
      <c r="F30" s="158"/>
      <c r="G30" s="519"/>
      <c r="H30" s="158"/>
      <c r="I30" s="520"/>
      <c r="J30" s="512">
        <v>3958.2</v>
      </c>
      <c r="K30" s="532">
        <v>3926.95</v>
      </c>
      <c r="L30" s="198"/>
      <c r="M30" s="531"/>
      <c r="N30" s="317"/>
      <c r="O30" s="317"/>
      <c r="P30" s="317"/>
      <c r="Q30" s="378">
        <v>2131</v>
      </c>
      <c r="R30" s="379" t="s">
        <v>166</v>
      </c>
      <c r="S30" s="378">
        <v>1974.7296475031474</v>
      </c>
      <c r="T30" s="317"/>
      <c r="U30" s="316"/>
      <c r="V30" s="317"/>
      <c r="W30" s="317"/>
      <c r="X30" s="317"/>
      <c r="Y30" s="206">
        <v>3250</v>
      </c>
      <c r="Z30" s="206" t="s">
        <v>47</v>
      </c>
      <c r="AA30" s="378">
        <v>2950</v>
      </c>
      <c r="AB30" s="317"/>
      <c r="AC30" s="320"/>
      <c r="AD30" s="53"/>
      <c r="AE30" s="54"/>
      <c r="AF30" s="53"/>
      <c r="AG30" s="77"/>
    </row>
    <row r="31" spans="1:33" ht="26.25" customHeight="1">
      <c r="A31" s="353"/>
      <c r="B31" s="528"/>
      <c r="C31" s="179"/>
      <c r="D31" s="158"/>
      <c r="E31" s="179"/>
      <c r="F31" s="158"/>
      <c r="G31" s="519"/>
      <c r="H31" s="158"/>
      <c r="I31" s="520"/>
      <c r="J31" s="508"/>
      <c r="K31" s="198"/>
      <c r="L31" s="198"/>
      <c r="M31" s="531"/>
      <c r="N31" s="317"/>
      <c r="O31" s="317"/>
      <c r="P31" s="317"/>
      <c r="Q31" s="318"/>
      <c r="R31" s="317"/>
      <c r="S31" s="318"/>
      <c r="T31" s="317"/>
      <c r="U31" s="316"/>
      <c r="V31" s="317"/>
      <c r="W31" s="317"/>
      <c r="X31" s="317"/>
      <c r="Y31" s="155"/>
      <c r="Z31" s="155"/>
      <c r="AA31" s="318"/>
      <c r="AB31" s="317"/>
      <c r="AC31" s="320"/>
      <c r="AD31" s="53"/>
      <c r="AE31" s="54"/>
      <c r="AF31" s="53"/>
      <c r="AG31" s="77"/>
    </row>
    <row r="32" spans="1:33" ht="26.25" customHeight="1">
      <c r="A32" s="353"/>
      <c r="B32" s="528"/>
      <c r="C32" s="179"/>
      <c r="D32" s="158"/>
      <c r="E32" s="179"/>
      <c r="F32" s="158"/>
      <c r="G32" s="519"/>
      <c r="H32" s="158"/>
      <c r="I32" s="520"/>
      <c r="J32" s="508"/>
      <c r="K32" s="198"/>
      <c r="L32" s="198"/>
      <c r="M32" s="531"/>
      <c r="N32" s="317"/>
      <c r="O32" s="317"/>
      <c r="P32" s="317"/>
      <c r="Q32" s="318"/>
      <c r="R32" s="317"/>
      <c r="S32" s="318"/>
      <c r="T32" s="317"/>
      <c r="U32" s="316"/>
      <c r="V32" s="317"/>
      <c r="W32" s="317"/>
      <c r="X32" s="317"/>
      <c r="Y32" s="155"/>
      <c r="Z32" s="155"/>
      <c r="AA32" s="318"/>
      <c r="AB32" s="317"/>
      <c r="AC32" s="320"/>
      <c r="AD32" s="53"/>
      <c r="AE32" s="54"/>
      <c r="AF32" s="53"/>
      <c r="AG32" s="77"/>
    </row>
    <row r="33" spans="1:33" ht="26.25" customHeight="1">
      <c r="A33" s="353">
        <v>39</v>
      </c>
      <c r="B33" s="528" t="s">
        <v>320</v>
      </c>
      <c r="C33" s="179">
        <v>34</v>
      </c>
      <c r="D33" s="164" t="s">
        <v>321</v>
      </c>
      <c r="E33" s="179" t="s">
        <v>33</v>
      </c>
      <c r="F33" s="158">
        <v>55</v>
      </c>
      <c r="G33" s="519">
        <v>162004941</v>
      </c>
      <c r="H33" s="506" t="s">
        <v>322</v>
      </c>
      <c r="I33" s="520">
        <v>3514.74</v>
      </c>
      <c r="J33" s="508">
        <v>3514.74</v>
      </c>
      <c r="K33" s="158">
        <v>3487.66</v>
      </c>
      <c r="L33" s="158">
        <v>3487.66</v>
      </c>
      <c r="M33" s="521"/>
      <c r="N33" s="317">
        <v>11.44</v>
      </c>
      <c r="O33" s="317">
        <v>3.55</v>
      </c>
      <c r="P33" s="317">
        <v>55.31</v>
      </c>
      <c r="Q33" s="318">
        <v>2669</v>
      </c>
      <c r="R33" s="317" t="s">
        <v>50</v>
      </c>
      <c r="S33" s="318">
        <f>((100-N33)/(100-O33))*Q33</f>
        <v>2450.6650077760501</v>
      </c>
      <c r="T33" s="317">
        <f>N33-O33</f>
        <v>7.89</v>
      </c>
      <c r="U33" s="316"/>
      <c r="V33" s="317"/>
      <c r="W33" s="317"/>
      <c r="X33" s="317"/>
      <c r="Y33" s="155">
        <v>3550</v>
      </c>
      <c r="Z33" s="155" t="s">
        <v>33</v>
      </c>
      <c r="AA33" s="318">
        <v>3250</v>
      </c>
      <c r="AB33" s="317">
        <f>(V33-W33)</f>
        <v>0</v>
      </c>
      <c r="AC33" s="320"/>
      <c r="AD33" s="53"/>
      <c r="AE33" s="54"/>
      <c r="AF33" s="53"/>
      <c r="AG33" s="77"/>
    </row>
    <row r="34" spans="1:33" ht="26.25" customHeight="1">
      <c r="A34" s="353"/>
      <c r="B34" s="528"/>
      <c r="C34" s="179"/>
      <c r="D34" s="172" t="s">
        <v>321</v>
      </c>
      <c r="E34" s="172" t="s">
        <v>33</v>
      </c>
      <c r="F34" s="158"/>
      <c r="G34" s="519"/>
      <c r="H34" s="506"/>
      <c r="I34" s="520"/>
      <c r="J34" s="512">
        <v>3514.74</v>
      </c>
      <c r="K34" s="172">
        <v>3487.66</v>
      </c>
      <c r="L34" s="158"/>
      <c r="M34" s="521"/>
      <c r="N34" s="317"/>
      <c r="O34" s="317"/>
      <c r="P34" s="317"/>
      <c r="Q34" s="378">
        <v>2669</v>
      </c>
      <c r="R34" s="379" t="s">
        <v>50</v>
      </c>
      <c r="S34" s="378">
        <v>2450.6650077760501</v>
      </c>
      <c r="T34" s="317"/>
      <c r="U34" s="316"/>
      <c r="V34" s="317"/>
      <c r="W34" s="317"/>
      <c r="X34" s="317"/>
      <c r="Y34" s="206">
        <v>3550</v>
      </c>
      <c r="Z34" s="206" t="s">
        <v>33</v>
      </c>
      <c r="AA34" s="378">
        <v>3250</v>
      </c>
      <c r="AB34" s="317"/>
      <c r="AC34" s="320"/>
      <c r="AD34" s="53"/>
      <c r="AE34" s="54"/>
      <c r="AF34" s="53"/>
      <c r="AG34" s="77"/>
    </row>
    <row r="35" spans="1:33" ht="26.25" customHeight="1">
      <c r="A35" s="353"/>
      <c r="B35" s="528"/>
      <c r="C35" s="179"/>
      <c r="D35" s="158"/>
      <c r="E35" s="179"/>
      <c r="F35" s="158"/>
      <c r="G35" s="519"/>
      <c r="H35" s="506"/>
      <c r="I35" s="520"/>
      <c r="J35" s="508"/>
      <c r="K35" s="158"/>
      <c r="L35" s="158"/>
      <c r="M35" s="521"/>
      <c r="N35" s="317"/>
      <c r="O35" s="317"/>
      <c r="P35" s="317"/>
      <c r="Q35" s="318"/>
      <c r="R35" s="317"/>
      <c r="S35" s="318"/>
      <c r="T35" s="317"/>
      <c r="U35" s="316"/>
      <c r="V35" s="317"/>
      <c r="W35" s="317"/>
      <c r="X35" s="317"/>
      <c r="Y35" s="155"/>
      <c r="Z35" s="155"/>
      <c r="AA35" s="318"/>
      <c r="AB35" s="317"/>
      <c r="AC35" s="320"/>
      <c r="AD35" s="53"/>
      <c r="AE35" s="54"/>
      <c r="AF35" s="53"/>
      <c r="AG35" s="77"/>
    </row>
    <row r="36" spans="1:33" ht="26.25" customHeight="1">
      <c r="A36" s="353"/>
      <c r="B36" s="528"/>
      <c r="C36" s="179"/>
      <c r="D36" s="158"/>
      <c r="E36" s="179"/>
      <c r="F36" s="158"/>
      <c r="G36" s="519"/>
      <c r="H36" s="506"/>
      <c r="I36" s="520"/>
      <c r="J36" s="508"/>
      <c r="K36" s="158"/>
      <c r="L36" s="158"/>
      <c r="M36" s="521"/>
      <c r="N36" s="317"/>
      <c r="O36" s="317"/>
      <c r="P36" s="317"/>
      <c r="Q36" s="318"/>
      <c r="R36" s="317"/>
      <c r="S36" s="318"/>
      <c r="T36" s="317"/>
      <c r="U36" s="316"/>
      <c r="V36" s="317"/>
      <c r="W36" s="317"/>
      <c r="X36" s="317"/>
      <c r="Y36" s="155"/>
      <c r="Z36" s="155"/>
      <c r="AA36" s="318"/>
      <c r="AB36" s="317"/>
      <c r="AC36" s="320"/>
      <c r="AD36" s="53"/>
      <c r="AE36" s="54"/>
      <c r="AF36" s="53"/>
      <c r="AG36" s="77"/>
    </row>
    <row r="37" spans="1:33" ht="26.25" customHeight="1">
      <c r="A37" s="353">
        <v>1</v>
      </c>
      <c r="B37" s="513" t="s">
        <v>311</v>
      </c>
      <c r="C37" s="179">
        <v>1</v>
      </c>
      <c r="D37" s="158" t="s">
        <v>72</v>
      </c>
      <c r="E37" s="179" t="s">
        <v>34</v>
      </c>
      <c r="F37" s="524">
        <v>59</v>
      </c>
      <c r="G37" s="515">
        <v>161004742</v>
      </c>
      <c r="H37" s="525" t="s">
        <v>292</v>
      </c>
      <c r="I37" s="517">
        <v>4069.57</v>
      </c>
      <c r="J37" s="533">
        <v>4069.57</v>
      </c>
      <c r="K37" s="517">
        <v>4038.27</v>
      </c>
      <c r="L37" s="517">
        <v>4038.27</v>
      </c>
      <c r="M37" s="518"/>
      <c r="N37" s="317"/>
      <c r="O37" s="317"/>
      <c r="P37" s="317"/>
      <c r="Q37" s="318">
        <v>3603.842895455799</v>
      </c>
      <c r="R37" s="317" t="s">
        <v>33</v>
      </c>
      <c r="S37" s="318">
        <v>3288.7808860315668</v>
      </c>
      <c r="T37" s="317"/>
      <c r="U37" s="316"/>
      <c r="V37" s="317">
        <v>12.02</v>
      </c>
      <c r="W37" s="317">
        <v>7.27</v>
      </c>
      <c r="X37" s="317">
        <v>40.450000000000003</v>
      </c>
      <c r="Y37" s="155">
        <v>3786</v>
      </c>
      <c r="Z37" s="155" t="s">
        <v>37</v>
      </c>
      <c r="AA37" s="318">
        <f t="shared" ref="AA37:AA49" si="4">((100-V37)/(100-W37))*Y37</f>
        <v>3592.0659980588807</v>
      </c>
      <c r="AB37" s="317">
        <f t="shared" ref="AB37:AB49" si="5">(V37-W37)</f>
        <v>4.75</v>
      </c>
      <c r="AC37" s="320">
        <f>Y37-Q37</f>
        <v>182.15710454420105</v>
      </c>
      <c r="AD37" s="53"/>
      <c r="AE37" s="54">
        <f>Y37-Q37</f>
        <v>182.15710454420105</v>
      </c>
      <c r="AF37" s="53"/>
      <c r="AG37" s="77"/>
    </row>
    <row r="38" spans="1:33" ht="26.25" customHeight="1">
      <c r="A38" s="353">
        <v>2</v>
      </c>
      <c r="B38" s="513" t="s">
        <v>309</v>
      </c>
      <c r="C38" s="179">
        <v>2</v>
      </c>
      <c r="D38" s="158" t="s">
        <v>72</v>
      </c>
      <c r="E38" s="179" t="s">
        <v>34</v>
      </c>
      <c r="F38" s="524">
        <v>60</v>
      </c>
      <c r="G38" s="524">
        <v>161004743</v>
      </c>
      <c r="H38" s="524" t="s">
        <v>311</v>
      </c>
      <c r="I38" s="517">
        <v>4208.47</v>
      </c>
      <c r="J38" s="523">
        <v>4208.47</v>
      </c>
      <c r="K38" s="517">
        <v>4175.68</v>
      </c>
      <c r="L38" s="517">
        <v>4175.68</v>
      </c>
      <c r="M38" s="518"/>
      <c r="N38" s="317"/>
      <c r="O38" s="317"/>
      <c r="P38" s="317"/>
      <c r="Q38" s="318">
        <v>3603.842895455799</v>
      </c>
      <c r="R38" s="317" t="s">
        <v>33</v>
      </c>
      <c r="S38" s="318">
        <v>3288.7808860315668</v>
      </c>
      <c r="T38" s="317"/>
      <c r="U38" s="316"/>
      <c r="V38" s="317">
        <v>12.9</v>
      </c>
      <c r="W38" s="317">
        <v>8.0299999999999994</v>
      </c>
      <c r="X38" s="317">
        <v>35.090000000000003</v>
      </c>
      <c r="Y38" s="155">
        <v>4176</v>
      </c>
      <c r="Z38" s="155" t="s">
        <v>34</v>
      </c>
      <c r="AA38" s="318">
        <f t="shared" si="4"/>
        <v>3954.8722409481347</v>
      </c>
      <c r="AB38" s="317">
        <f t="shared" si="5"/>
        <v>4.870000000000001</v>
      </c>
      <c r="AC38" s="320"/>
      <c r="AD38" s="53"/>
      <c r="AE38" s="54"/>
      <c r="AF38" s="53"/>
      <c r="AG38" s="77"/>
    </row>
    <row r="39" spans="1:33" ht="26.25" customHeight="1">
      <c r="A39" s="353">
        <v>10</v>
      </c>
      <c r="B39" s="505" t="s">
        <v>323</v>
      </c>
      <c r="C39" s="179">
        <v>10</v>
      </c>
      <c r="D39" s="158" t="s">
        <v>72</v>
      </c>
      <c r="E39" s="179" t="s">
        <v>34</v>
      </c>
      <c r="F39" s="158">
        <v>59</v>
      </c>
      <c r="G39" s="519">
        <v>151000152</v>
      </c>
      <c r="H39" s="506" t="s">
        <v>305</v>
      </c>
      <c r="I39" s="523">
        <v>4058.31</v>
      </c>
      <c r="J39" s="507">
        <v>4058.31</v>
      </c>
      <c r="K39" s="158">
        <v>4026.23</v>
      </c>
      <c r="L39" s="158">
        <v>4026.23</v>
      </c>
      <c r="M39" s="521"/>
      <c r="N39" s="317"/>
      <c r="O39" s="317"/>
      <c r="P39" s="317"/>
      <c r="Q39" s="318">
        <v>3603.842895455799</v>
      </c>
      <c r="R39" s="317" t="s">
        <v>33</v>
      </c>
      <c r="S39" s="318">
        <v>3288.7808860315668</v>
      </c>
      <c r="T39" s="317">
        <f t="shared" ref="T39:T49" si="6">N39-O39</f>
        <v>0</v>
      </c>
      <c r="U39" s="316"/>
      <c r="V39" s="317">
        <v>15.45</v>
      </c>
      <c r="W39" s="317">
        <v>6.98</v>
      </c>
      <c r="X39" s="317">
        <v>35.200000000000003</v>
      </c>
      <c r="Y39" s="155">
        <v>4282</v>
      </c>
      <c r="Z39" s="155" t="s">
        <v>34</v>
      </c>
      <c r="AA39" s="318">
        <f t="shared" si="4"/>
        <v>3892.0995484841969</v>
      </c>
      <c r="AB39" s="317">
        <f t="shared" si="5"/>
        <v>8.4699999999999989</v>
      </c>
      <c r="AC39" s="320"/>
      <c r="AD39" s="53"/>
      <c r="AE39" s="54">
        <f>Y39-Q39</f>
        <v>678.15710454420105</v>
      </c>
      <c r="AF39" s="53"/>
      <c r="AG39" s="77"/>
    </row>
    <row r="40" spans="1:33" ht="26.25" customHeight="1">
      <c r="A40" s="353">
        <v>13</v>
      </c>
      <c r="B40" s="505" t="s">
        <v>308</v>
      </c>
      <c r="C40" s="179">
        <v>13</v>
      </c>
      <c r="D40" s="158" t="s">
        <v>72</v>
      </c>
      <c r="E40" s="179" t="s">
        <v>34</v>
      </c>
      <c r="F40" s="158">
        <v>59</v>
      </c>
      <c r="G40" s="524">
        <v>151000153</v>
      </c>
      <c r="H40" s="522" t="s">
        <v>306</v>
      </c>
      <c r="I40" s="523">
        <v>4008.14</v>
      </c>
      <c r="J40" s="507">
        <v>4008.14</v>
      </c>
      <c r="K40" s="517">
        <v>3976.43</v>
      </c>
      <c r="L40" s="517">
        <v>3976.43</v>
      </c>
      <c r="M40" s="518"/>
      <c r="N40" s="317"/>
      <c r="O40" s="317"/>
      <c r="P40" s="317"/>
      <c r="Q40" s="318">
        <v>3603.842895455799</v>
      </c>
      <c r="R40" s="317" t="s">
        <v>33</v>
      </c>
      <c r="S40" s="318">
        <v>3288.7808860315668</v>
      </c>
      <c r="T40" s="317">
        <f t="shared" si="6"/>
        <v>0</v>
      </c>
      <c r="U40" s="316"/>
      <c r="V40" s="317">
        <v>13.88</v>
      </c>
      <c r="W40" s="317">
        <v>6.53</v>
      </c>
      <c r="X40" s="317">
        <v>37.71</v>
      </c>
      <c r="Y40" s="155">
        <v>4088</v>
      </c>
      <c r="Z40" s="155" t="s">
        <v>34</v>
      </c>
      <c r="AA40" s="318">
        <f t="shared" si="4"/>
        <v>3766.5407082486363</v>
      </c>
      <c r="AB40" s="317">
        <f t="shared" si="5"/>
        <v>7.3500000000000005</v>
      </c>
      <c r="AC40" s="320"/>
      <c r="AD40" s="53"/>
      <c r="AE40" s="54"/>
      <c r="AF40" s="53"/>
      <c r="AG40" s="77"/>
    </row>
    <row r="41" spans="1:33" ht="26.25" customHeight="1">
      <c r="A41" s="353">
        <v>15</v>
      </c>
      <c r="B41" s="505" t="s">
        <v>324</v>
      </c>
      <c r="C41" s="179">
        <v>15</v>
      </c>
      <c r="D41" s="158" t="s">
        <v>72</v>
      </c>
      <c r="E41" s="179" t="s">
        <v>34</v>
      </c>
      <c r="F41" s="158">
        <v>58</v>
      </c>
      <c r="G41" s="524">
        <v>161004761</v>
      </c>
      <c r="H41" s="522" t="s">
        <v>308</v>
      </c>
      <c r="I41" s="523">
        <v>4123.3999999999996</v>
      </c>
      <c r="J41" s="507">
        <v>4123.3999999999996</v>
      </c>
      <c r="K41" s="517">
        <v>4090.85</v>
      </c>
      <c r="L41" s="517">
        <v>4090.85</v>
      </c>
      <c r="M41" s="518"/>
      <c r="N41" s="317"/>
      <c r="O41" s="317"/>
      <c r="P41" s="317"/>
      <c r="Q41" s="318">
        <v>3603.842895455799</v>
      </c>
      <c r="R41" s="317" t="s">
        <v>33</v>
      </c>
      <c r="S41" s="318">
        <v>3288.7808860315668</v>
      </c>
      <c r="T41" s="317">
        <f t="shared" si="6"/>
        <v>0</v>
      </c>
      <c r="U41" s="316"/>
      <c r="V41" s="317">
        <v>20.92</v>
      </c>
      <c r="W41" s="317">
        <v>7.04</v>
      </c>
      <c r="X41" s="317">
        <v>37.57</v>
      </c>
      <c r="Y41" s="155">
        <v>4059</v>
      </c>
      <c r="Z41" s="155" t="s">
        <v>34</v>
      </c>
      <c r="AA41" s="318">
        <f t="shared" si="4"/>
        <v>3452.9444922547336</v>
      </c>
      <c r="AB41" s="317">
        <f t="shared" si="5"/>
        <v>13.880000000000003</v>
      </c>
      <c r="AC41" s="320"/>
      <c r="AD41" s="53"/>
      <c r="AE41" s="54"/>
      <c r="AF41" s="53"/>
      <c r="AG41" s="77"/>
    </row>
    <row r="42" spans="1:33" ht="26.25" customHeight="1">
      <c r="A42" s="353">
        <v>19</v>
      </c>
      <c r="B42" s="505" t="s">
        <v>312</v>
      </c>
      <c r="C42" s="179">
        <v>18</v>
      </c>
      <c r="D42" s="158" t="s">
        <v>72</v>
      </c>
      <c r="E42" s="179" t="s">
        <v>34</v>
      </c>
      <c r="F42" s="158">
        <v>59</v>
      </c>
      <c r="G42" s="519">
        <v>161004766</v>
      </c>
      <c r="H42" s="506" t="s">
        <v>312</v>
      </c>
      <c r="I42" s="523">
        <v>4159.9799999999996</v>
      </c>
      <c r="J42" s="507">
        <v>4159.9799999999996</v>
      </c>
      <c r="K42" s="517">
        <v>4040</v>
      </c>
      <c r="L42" s="517">
        <v>4040</v>
      </c>
      <c r="M42" s="518"/>
      <c r="N42" s="317">
        <v>12.58</v>
      </c>
      <c r="O42" s="317">
        <v>6.79</v>
      </c>
      <c r="P42" s="317">
        <v>38.15</v>
      </c>
      <c r="Q42" s="318">
        <v>3937</v>
      </c>
      <c r="R42" s="317" t="s">
        <v>37</v>
      </c>
      <c r="S42" s="318">
        <f t="shared" ref="S42:S49" si="7">((100-N42)/(100-O42))*Q42</f>
        <v>3692.4422272288384</v>
      </c>
      <c r="T42" s="317">
        <f t="shared" si="6"/>
        <v>5.79</v>
      </c>
      <c r="U42" s="316"/>
      <c r="V42" s="317">
        <v>13.82</v>
      </c>
      <c r="W42" s="317">
        <v>6.99</v>
      </c>
      <c r="X42" s="317">
        <v>37.47</v>
      </c>
      <c r="Y42" s="155">
        <v>4075</v>
      </c>
      <c r="Z42" s="155" t="s">
        <v>34</v>
      </c>
      <c r="AA42" s="318">
        <f t="shared" si="4"/>
        <v>3775.7606708956027</v>
      </c>
      <c r="AB42" s="317">
        <f t="shared" si="5"/>
        <v>6.83</v>
      </c>
      <c r="AC42" s="320"/>
      <c r="AD42" s="53"/>
      <c r="AE42" s="54"/>
      <c r="AF42" s="53"/>
      <c r="AG42" s="77"/>
    </row>
    <row r="43" spans="1:33" ht="26.25" customHeight="1">
      <c r="A43" s="353">
        <v>21</v>
      </c>
      <c r="B43" s="528" t="s">
        <v>325</v>
      </c>
      <c r="C43" s="179">
        <v>20</v>
      </c>
      <c r="D43" s="158" t="s">
        <v>72</v>
      </c>
      <c r="E43" s="179" t="s">
        <v>34</v>
      </c>
      <c r="F43" s="158">
        <v>59</v>
      </c>
      <c r="G43" s="519">
        <v>161004768</v>
      </c>
      <c r="H43" s="506" t="s">
        <v>314</v>
      </c>
      <c r="I43" s="523">
        <v>4056.9</v>
      </c>
      <c r="J43" s="507">
        <v>4056.9</v>
      </c>
      <c r="K43" s="517">
        <v>4025.25</v>
      </c>
      <c r="L43" s="517">
        <v>4025.25</v>
      </c>
      <c r="M43" s="518"/>
      <c r="N43" s="317">
        <v>14.18</v>
      </c>
      <c r="O43" s="317">
        <v>7.13</v>
      </c>
      <c r="P43" s="317">
        <v>37.44</v>
      </c>
      <c r="Q43" s="318">
        <v>4042</v>
      </c>
      <c r="R43" s="317" t="s">
        <v>34</v>
      </c>
      <c r="S43" s="318">
        <f t="shared" si="7"/>
        <v>3735.161408420372</v>
      </c>
      <c r="T43" s="317">
        <f t="shared" si="6"/>
        <v>7.05</v>
      </c>
      <c r="U43" s="316"/>
      <c r="V43" s="317">
        <v>14.08</v>
      </c>
      <c r="W43" s="317">
        <v>6.79</v>
      </c>
      <c r="X43" s="317">
        <v>38.79</v>
      </c>
      <c r="Y43" s="155">
        <v>3948</v>
      </c>
      <c r="Z43" s="155" t="s">
        <v>37</v>
      </c>
      <c r="AA43" s="318">
        <f t="shared" si="4"/>
        <v>3639.2249758609596</v>
      </c>
      <c r="AB43" s="317">
        <f t="shared" si="5"/>
        <v>7.29</v>
      </c>
      <c r="AC43" s="320"/>
      <c r="AD43" s="53"/>
      <c r="AE43" s="54"/>
      <c r="AF43" s="53"/>
      <c r="AG43" s="77"/>
    </row>
    <row r="44" spans="1:33" ht="26.25" customHeight="1">
      <c r="A44" s="353">
        <v>22</v>
      </c>
      <c r="B44" s="528" t="s">
        <v>326</v>
      </c>
      <c r="C44" s="179">
        <v>21</v>
      </c>
      <c r="D44" s="158" t="s">
        <v>72</v>
      </c>
      <c r="E44" s="179" t="s">
        <v>34</v>
      </c>
      <c r="F44" s="158">
        <v>59</v>
      </c>
      <c r="G44" s="519">
        <v>161004770</v>
      </c>
      <c r="H44" s="506" t="s">
        <v>325</v>
      </c>
      <c r="I44" s="523">
        <v>3844.34</v>
      </c>
      <c r="J44" s="507">
        <v>3844.34</v>
      </c>
      <c r="K44" s="517">
        <v>3813.93</v>
      </c>
      <c r="L44" s="517">
        <v>3813.93</v>
      </c>
      <c r="M44" s="518"/>
      <c r="N44" s="317">
        <v>14.17</v>
      </c>
      <c r="O44" s="317">
        <v>7.64</v>
      </c>
      <c r="P44" s="317">
        <v>38.07</v>
      </c>
      <c r="Q44" s="318">
        <v>3946</v>
      </c>
      <c r="R44" s="317" t="s">
        <v>37</v>
      </c>
      <c r="S44" s="318">
        <f t="shared" si="7"/>
        <v>3667.0114768297963</v>
      </c>
      <c r="T44" s="317">
        <f t="shared" si="6"/>
        <v>6.53</v>
      </c>
      <c r="U44" s="316"/>
      <c r="V44" s="317">
        <v>12.88</v>
      </c>
      <c r="W44" s="317">
        <v>7.83</v>
      </c>
      <c r="X44" s="317">
        <v>31.78</v>
      </c>
      <c r="Y44" s="155">
        <v>4517</v>
      </c>
      <c r="Z44" s="155" t="s">
        <v>31</v>
      </c>
      <c r="AA44" s="318">
        <f t="shared" si="4"/>
        <v>4269.5132906585659</v>
      </c>
      <c r="AB44" s="317">
        <f t="shared" si="5"/>
        <v>5.0500000000000007</v>
      </c>
      <c r="AC44" s="320"/>
      <c r="AD44" s="53"/>
      <c r="AE44" s="54"/>
      <c r="AF44" s="53"/>
      <c r="AG44" s="77"/>
    </row>
    <row r="45" spans="1:33" ht="26.25" customHeight="1">
      <c r="A45" s="353">
        <v>24</v>
      </c>
      <c r="B45" s="528" t="s">
        <v>327</v>
      </c>
      <c r="C45" s="179">
        <v>23</v>
      </c>
      <c r="D45" s="158" t="s">
        <v>72</v>
      </c>
      <c r="E45" s="179" t="s">
        <v>34</v>
      </c>
      <c r="F45" s="158">
        <v>59</v>
      </c>
      <c r="G45" s="529">
        <v>161004773</v>
      </c>
      <c r="H45" s="506" t="s">
        <v>328</v>
      </c>
      <c r="I45" s="523">
        <v>4072.76</v>
      </c>
      <c r="J45" s="507">
        <v>4072.76</v>
      </c>
      <c r="K45" s="517">
        <v>3960.8</v>
      </c>
      <c r="L45" s="517">
        <v>3960.8</v>
      </c>
      <c r="M45" s="518"/>
      <c r="N45" s="317">
        <v>12.32</v>
      </c>
      <c r="O45" s="317">
        <v>6.81</v>
      </c>
      <c r="P45" s="317">
        <v>40.86</v>
      </c>
      <c r="Q45" s="318">
        <v>3782</v>
      </c>
      <c r="R45" s="317" t="s">
        <v>37</v>
      </c>
      <c r="S45" s="318">
        <f t="shared" si="7"/>
        <v>3558.3835175448012</v>
      </c>
      <c r="T45" s="317">
        <f t="shared" si="6"/>
        <v>5.5100000000000007</v>
      </c>
      <c r="U45" s="316"/>
      <c r="V45" s="317">
        <v>13.8</v>
      </c>
      <c r="W45" s="317">
        <v>6.26</v>
      </c>
      <c r="X45" s="317">
        <v>38.31</v>
      </c>
      <c r="Y45" s="155">
        <v>4026</v>
      </c>
      <c r="Z45" s="155" t="s">
        <v>34</v>
      </c>
      <c r="AA45" s="318">
        <f t="shared" si="4"/>
        <v>3702.1676978877749</v>
      </c>
      <c r="AB45" s="317">
        <f t="shared" si="5"/>
        <v>7.5400000000000009</v>
      </c>
      <c r="AC45" s="320"/>
      <c r="AD45" s="53"/>
      <c r="AE45" s="54"/>
      <c r="AF45" s="53"/>
      <c r="AG45" s="77"/>
    </row>
    <row r="46" spans="1:33" ht="26.25" customHeight="1">
      <c r="A46" s="353">
        <v>25</v>
      </c>
      <c r="B46" s="528" t="s">
        <v>327</v>
      </c>
      <c r="C46" s="179">
        <v>24</v>
      </c>
      <c r="D46" s="158" t="s">
        <v>72</v>
      </c>
      <c r="E46" s="179" t="s">
        <v>34</v>
      </c>
      <c r="F46" s="158">
        <v>59</v>
      </c>
      <c r="G46" s="519">
        <v>151000157</v>
      </c>
      <c r="H46" s="506" t="s">
        <v>328</v>
      </c>
      <c r="I46" s="523">
        <v>3996.66</v>
      </c>
      <c r="J46" s="507">
        <v>3996.66</v>
      </c>
      <c r="K46" s="517">
        <v>3965.12</v>
      </c>
      <c r="L46" s="517">
        <v>3965.12</v>
      </c>
      <c r="M46" s="518"/>
      <c r="N46" s="317">
        <v>12.64</v>
      </c>
      <c r="O46" s="317">
        <v>6.23</v>
      </c>
      <c r="P46" s="317">
        <v>46.2</v>
      </c>
      <c r="Q46" s="318">
        <v>3383</v>
      </c>
      <c r="R46" s="317" t="s">
        <v>47</v>
      </c>
      <c r="S46" s="318">
        <f t="shared" si="7"/>
        <v>3151.7423482990298</v>
      </c>
      <c r="T46" s="317">
        <f t="shared" si="6"/>
        <v>6.41</v>
      </c>
      <c r="U46" s="316"/>
      <c r="V46" s="317">
        <v>13.6</v>
      </c>
      <c r="W46" s="317">
        <v>5.75</v>
      </c>
      <c r="X46" s="317">
        <v>35.85</v>
      </c>
      <c r="Y46" s="155">
        <v>4308</v>
      </c>
      <c r="Z46" s="155" t="s">
        <v>31</v>
      </c>
      <c r="AA46" s="318">
        <f t="shared" si="4"/>
        <v>3949.1904509283822</v>
      </c>
      <c r="AB46" s="317">
        <f t="shared" si="5"/>
        <v>7.85</v>
      </c>
      <c r="AC46" s="320"/>
      <c r="AD46" s="53"/>
      <c r="AE46" s="54"/>
      <c r="AF46" s="53"/>
      <c r="AG46" s="77"/>
    </row>
    <row r="47" spans="1:33" ht="26.25" customHeight="1">
      <c r="A47" s="353">
        <v>31</v>
      </c>
      <c r="B47" s="528" t="s">
        <v>329</v>
      </c>
      <c r="C47" s="179">
        <v>27</v>
      </c>
      <c r="D47" s="158" t="s">
        <v>72</v>
      </c>
      <c r="E47" s="179" t="s">
        <v>34</v>
      </c>
      <c r="F47" s="158">
        <v>59</v>
      </c>
      <c r="G47" s="519">
        <v>161004775</v>
      </c>
      <c r="H47" s="506" t="s">
        <v>330</v>
      </c>
      <c r="I47" s="523">
        <v>4097.74</v>
      </c>
      <c r="J47" s="507">
        <v>4097.74</v>
      </c>
      <c r="K47" s="517">
        <v>4066.15</v>
      </c>
      <c r="L47" s="517">
        <v>4066.15</v>
      </c>
      <c r="M47" s="518"/>
      <c r="N47" s="317">
        <v>11.87</v>
      </c>
      <c r="O47" s="317">
        <v>9.09</v>
      </c>
      <c r="P47" s="317">
        <v>41.74</v>
      </c>
      <c r="Q47" s="318">
        <v>3523</v>
      </c>
      <c r="R47" s="317" t="s">
        <v>33</v>
      </c>
      <c r="S47" s="318">
        <f t="shared" si="7"/>
        <v>3415.267737322627</v>
      </c>
      <c r="T47" s="317">
        <f t="shared" si="6"/>
        <v>2.7799999999999994</v>
      </c>
      <c r="U47" s="316"/>
      <c r="V47" s="317">
        <v>11.92</v>
      </c>
      <c r="W47" s="317">
        <v>7.5</v>
      </c>
      <c r="X47" s="317">
        <v>32.47</v>
      </c>
      <c r="Y47" s="155">
        <v>4440</v>
      </c>
      <c r="Z47" s="155" t="s">
        <v>31</v>
      </c>
      <c r="AA47" s="318">
        <f t="shared" si="4"/>
        <v>4227.84</v>
      </c>
      <c r="AB47" s="317">
        <f t="shared" si="5"/>
        <v>4.42</v>
      </c>
      <c r="AC47" s="320"/>
      <c r="AD47" s="53"/>
      <c r="AE47" s="54"/>
      <c r="AF47" s="53"/>
      <c r="AG47" s="77"/>
    </row>
    <row r="48" spans="1:33" ht="26.25" customHeight="1">
      <c r="A48" s="353">
        <v>33</v>
      </c>
      <c r="B48" s="528" t="s">
        <v>322</v>
      </c>
      <c r="C48" s="179">
        <v>29</v>
      </c>
      <c r="D48" s="158" t="s">
        <v>72</v>
      </c>
      <c r="E48" s="179" t="s">
        <v>34</v>
      </c>
      <c r="F48" s="158">
        <v>59</v>
      </c>
      <c r="G48" s="519">
        <v>161004774</v>
      </c>
      <c r="H48" s="158" t="s">
        <v>330</v>
      </c>
      <c r="I48" s="520">
        <v>4118.7</v>
      </c>
      <c r="J48" s="507">
        <v>4118.71</v>
      </c>
      <c r="K48" s="158">
        <v>4086.17</v>
      </c>
      <c r="L48" s="158">
        <v>4086.17</v>
      </c>
      <c r="M48" s="521"/>
      <c r="N48" s="317">
        <v>12.75</v>
      </c>
      <c r="O48" s="317">
        <v>6.63</v>
      </c>
      <c r="P48" s="317">
        <v>44.5</v>
      </c>
      <c r="Q48" s="318">
        <v>3491</v>
      </c>
      <c r="R48" s="317" t="s">
        <v>33</v>
      </c>
      <c r="S48" s="318">
        <f t="shared" si="7"/>
        <v>3262.1800364142659</v>
      </c>
      <c r="T48" s="317">
        <f t="shared" si="6"/>
        <v>6.12</v>
      </c>
      <c r="U48" s="316"/>
      <c r="V48" s="317">
        <v>10.96</v>
      </c>
      <c r="W48" s="317">
        <v>6.3</v>
      </c>
      <c r="X48" s="317">
        <v>42.64</v>
      </c>
      <c r="Y48" s="155">
        <v>3668</v>
      </c>
      <c r="Z48" s="155" t="s">
        <v>33</v>
      </c>
      <c r="AA48" s="318">
        <f t="shared" si="4"/>
        <v>3485.5786552828172</v>
      </c>
      <c r="AB48" s="317">
        <f t="shared" si="5"/>
        <v>4.660000000000001</v>
      </c>
      <c r="AC48" s="320"/>
      <c r="AD48" s="53"/>
      <c r="AE48" s="54"/>
      <c r="AF48" s="53"/>
      <c r="AG48" s="77"/>
    </row>
    <row r="49" spans="1:33" ht="26.25" customHeight="1">
      <c r="A49" s="353">
        <v>37</v>
      </c>
      <c r="B49" s="528" t="s">
        <v>317</v>
      </c>
      <c r="C49" s="179">
        <v>32</v>
      </c>
      <c r="D49" s="158" t="s">
        <v>72</v>
      </c>
      <c r="E49" s="179" t="s">
        <v>34</v>
      </c>
      <c r="F49" s="158">
        <v>59</v>
      </c>
      <c r="G49" s="519">
        <v>151000161</v>
      </c>
      <c r="H49" s="158" t="s">
        <v>331</v>
      </c>
      <c r="I49" s="534">
        <v>4041.25</v>
      </c>
      <c r="J49" s="507">
        <v>4041.25</v>
      </c>
      <c r="K49" s="198">
        <v>4009.37</v>
      </c>
      <c r="L49" s="198">
        <v>4009.37</v>
      </c>
      <c r="M49" s="531"/>
      <c r="N49" s="317">
        <v>12.9</v>
      </c>
      <c r="O49" s="317">
        <v>6.7</v>
      </c>
      <c r="P49" s="317">
        <v>45</v>
      </c>
      <c r="Q49" s="318">
        <v>3323</v>
      </c>
      <c r="R49" s="317" t="s">
        <v>47</v>
      </c>
      <c r="S49" s="318">
        <f t="shared" si="7"/>
        <v>3102.1789924973205</v>
      </c>
      <c r="T49" s="317">
        <f t="shared" si="6"/>
        <v>6.2</v>
      </c>
      <c r="U49" s="316"/>
      <c r="V49" s="317">
        <v>12.5</v>
      </c>
      <c r="W49" s="317">
        <v>7.44</v>
      </c>
      <c r="X49" s="317">
        <v>37.42</v>
      </c>
      <c r="Y49" s="155">
        <v>4062</v>
      </c>
      <c r="Z49" s="155" t="s">
        <v>34</v>
      </c>
      <c r="AA49" s="318">
        <f t="shared" si="4"/>
        <v>3839.9416594641311</v>
      </c>
      <c r="AB49" s="317">
        <f t="shared" si="5"/>
        <v>5.0599999999999996</v>
      </c>
      <c r="AC49" s="320"/>
      <c r="AD49" s="53"/>
      <c r="AE49" s="54"/>
      <c r="AF49" s="53"/>
      <c r="AG49" s="77"/>
    </row>
    <row r="50" spans="1:33" ht="26.25" customHeight="1">
      <c r="A50" s="353"/>
      <c r="B50" s="528"/>
      <c r="C50" s="179"/>
      <c r="D50" s="172" t="s">
        <v>72</v>
      </c>
      <c r="E50" s="172" t="s">
        <v>34</v>
      </c>
      <c r="F50" s="158"/>
      <c r="G50" s="519"/>
      <c r="H50" s="158"/>
      <c r="I50" s="534"/>
      <c r="J50" s="526">
        <f>SUM(J37:J49)</f>
        <v>52856.229999999996</v>
      </c>
      <c r="K50" s="535">
        <f>SUM(K37:K49)</f>
        <v>52274.250000000007</v>
      </c>
      <c r="L50" s="198"/>
      <c r="M50" s="531"/>
      <c r="N50" s="317"/>
      <c r="O50" s="317"/>
      <c r="P50" s="317"/>
      <c r="Q50" s="378">
        <f>SUMPRODUCT(Q37:Q49,$K37:$K49)/$K50</f>
        <v>3648.3919466229127</v>
      </c>
      <c r="R50" s="378" t="s">
        <v>33</v>
      </c>
      <c r="S50" s="378">
        <f t="shared" ref="S50" si="8">SUMPRODUCT(S37:S49,$K37:$K49)/$K50</f>
        <v>3385.4261894520118</v>
      </c>
      <c r="T50" s="317"/>
      <c r="U50" s="316"/>
      <c r="V50" s="379">
        <f>SUMPRODUCT(V37:V49,$J37:$J49)/$J50</f>
        <v>13.754073669272289</v>
      </c>
      <c r="W50" s="379">
        <f t="shared" ref="W50:AB50" si="9">SUMPRODUCT(W37:W49,$J37:$J49)/$J50</f>
        <v>6.978525918325996</v>
      </c>
      <c r="X50" s="379">
        <f t="shared" si="9"/>
        <v>37.002758970891414</v>
      </c>
      <c r="Y50" s="378">
        <f t="shared" si="9"/>
        <v>4108.2525367397566</v>
      </c>
      <c r="Z50" s="378" t="s">
        <v>34</v>
      </c>
      <c r="AA50" s="378">
        <f t="shared" si="9"/>
        <v>3809.14681045308</v>
      </c>
      <c r="AB50" s="379">
        <f t="shared" si="9"/>
        <v>6.775547750946294</v>
      </c>
      <c r="AC50" s="320"/>
      <c r="AD50" s="53"/>
      <c r="AE50" s="54"/>
      <c r="AF50" s="53"/>
      <c r="AG50" s="77"/>
    </row>
    <row r="51" spans="1:33" ht="26.25" customHeight="1">
      <c r="A51" s="353"/>
      <c r="B51" s="528"/>
      <c r="C51" s="179"/>
      <c r="D51" s="158"/>
      <c r="E51" s="179"/>
      <c r="F51" s="158"/>
      <c r="G51" s="519"/>
      <c r="H51" s="158"/>
      <c r="I51" s="534"/>
      <c r="J51" s="507"/>
      <c r="K51" s="198"/>
      <c r="L51" s="198"/>
      <c r="M51" s="531"/>
      <c r="N51" s="317"/>
      <c r="O51" s="317"/>
      <c r="P51" s="317"/>
      <c r="Q51" s="318"/>
      <c r="R51" s="317"/>
      <c r="S51" s="318"/>
      <c r="T51" s="317"/>
      <c r="U51" s="316"/>
      <c r="V51" s="317"/>
      <c r="W51" s="317"/>
      <c r="X51" s="317"/>
      <c r="Y51" s="155"/>
      <c r="Z51" s="155"/>
      <c r="AA51" s="318"/>
      <c r="AB51" s="317"/>
      <c r="AC51" s="320"/>
      <c r="AD51" s="53"/>
      <c r="AE51" s="54"/>
      <c r="AF51" s="53"/>
      <c r="AG51" s="77"/>
    </row>
    <row r="52" spans="1:33" ht="26.25" customHeight="1">
      <c r="A52" s="353"/>
      <c r="B52" s="528"/>
      <c r="C52" s="179"/>
      <c r="D52" s="158"/>
      <c r="E52" s="179"/>
      <c r="F52" s="158"/>
      <c r="G52" s="519"/>
      <c r="H52" s="158"/>
      <c r="I52" s="534"/>
      <c r="J52" s="507"/>
      <c r="K52" s="198"/>
      <c r="L52" s="198"/>
      <c r="M52" s="531"/>
      <c r="N52" s="317"/>
      <c r="O52" s="317"/>
      <c r="P52" s="317"/>
      <c r="Q52" s="318"/>
      <c r="R52" s="317"/>
      <c r="S52" s="318"/>
      <c r="T52" s="317"/>
      <c r="U52" s="316"/>
      <c r="V52" s="317"/>
      <c r="W52" s="317"/>
      <c r="X52" s="317"/>
      <c r="Y52" s="155"/>
      <c r="Z52" s="155"/>
      <c r="AA52" s="318"/>
      <c r="AB52" s="317"/>
      <c r="AC52" s="320"/>
      <c r="AD52" s="53"/>
      <c r="AE52" s="54"/>
      <c r="AF52" s="53"/>
      <c r="AG52" s="77"/>
    </row>
    <row r="53" spans="1:33" ht="26.25" customHeight="1">
      <c r="A53" s="353">
        <v>35</v>
      </c>
      <c r="B53" s="528" t="s">
        <v>317</v>
      </c>
      <c r="C53" s="179">
        <v>31</v>
      </c>
      <c r="D53" s="158" t="s">
        <v>80</v>
      </c>
      <c r="E53" s="179" t="s">
        <v>34</v>
      </c>
      <c r="F53" s="158">
        <v>59</v>
      </c>
      <c r="G53" s="519">
        <v>161009346</v>
      </c>
      <c r="H53" s="158" t="s">
        <v>332</v>
      </c>
      <c r="I53" s="534">
        <v>3780.54</v>
      </c>
      <c r="J53" s="508">
        <v>3780.54</v>
      </c>
      <c r="K53" s="198">
        <v>3750.64</v>
      </c>
      <c r="L53" s="198">
        <v>3750.64</v>
      </c>
      <c r="M53" s="531"/>
      <c r="N53" s="317">
        <v>12.69</v>
      </c>
      <c r="O53" s="317">
        <v>10</v>
      </c>
      <c r="P53" s="317">
        <v>32.33</v>
      </c>
      <c r="Q53" s="318">
        <v>4024</v>
      </c>
      <c r="R53" s="317" t="s">
        <v>34</v>
      </c>
      <c r="S53" s="318">
        <f>((100-N53)/(100-O53))*Q53</f>
        <v>3903.7271111111113</v>
      </c>
      <c r="T53" s="317">
        <f>N53-O53</f>
        <v>2.6899999999999995</v>
      </c>
      <c r="U53" s="316"/>
      <c r="V53" s="317"/>
      <c r="W53" s="317"/>
      <c r="X53" s="317"/>
      <c r="Y53" s="155">
        <v>4150</v>
      </c>
      <c r="Z53" s="155" t="s">
        <v>34</v>
      </c>
      <c r="AA53" s="318">
        <v>3850</v>
      </c>
      <c r="AB53" s="317">
        <f>(V53-W53)</f>
        <v>0</v>
      </c>
      <c r="AC53" s="320"/>
      <c r="AD53" s="53"/>
      <c r="AE53" s="54"/>
      <c r="AF53" s="53"/>
      <c r="AG53" s="77"/>
    </row>
    <row r="54" spans="1:33" ht="26.25" customHeight="1">
      <c r="A54" s="353"/>
      <c r="B54" s="528"/>
      <c r="C54" s="179"/>
      <c r="D54" s="172" t="s">
        <v>80</v>
      </c>
      <c r="E54" s="172" t="s">
        <v>34</v>
      </c>
      <c r="F54" s="158"/>
      <c r="G54" s="519"/>
      <c r="H54" s="158"/>
      <c r="I54" s="534"/>
      <c r="J54" s="512">
        <v>3780.54</v>
      </c>
      <c r="K54" s="532">
        <v>3750.64</v>
      </c>
      <c r="L54" s="198"/>
      <c r="M54" s="531"/>
      <c r="N54" s="317"/>
      <c r="O54" s="317"/>
      <c r="P54" s="317"/>
      <c r="Q54" s="378">
        <v>4024</v>
      </c>
      <c r="R54" s="379" t="s">
        <v>34</v>
      </c>
      <c r="S54" s="378">
        <v>3903.7271111111113</v>
      </c>
      <c r="T54" s="317"/>
      <c r="U54" s="316"/>
      <c r="V54" s="317"/>
      <c r="W54" s="317"/>
      <c r="X54" s="317"/>
      <c r="Y54" s="206">
        <v>4150</v>
      </c>
      <c r="Z54" s="206" t="s">
        <v>34</v>
      </c>
      <c r="AA54" s="378">
        <v>3850</v>
      </c>
      <c r="AB54" s="317"/>
      <c r="AC54" s="320"/>
      <c r="AD54" s="53"/>
      <c r="AE54" s="54"/>
      <c r="AF54" s="53"/>
      <c r="AG54" s="77"/>
    </row>
    <row r="55" spans="1:33" ht="26.25" customHeight="1">
      <c r="A55" s="353"/>
      <c r="B55" s="528"/>
      <c r="C55" s="179"/>
      <c r="D55" s="158"/>
      <c r="E55" s="179"/>
      <c r="F55" s="158"/>
      <c r="G55" s="519"/>
      <c r="H55" s="158"/>
      <c r="I55" s="534"/>
      <c r="J55" s="508"/>
      <c r="K55" s="198"/>
      <c r="L55" s="198"/>
      <c r="M55" s="531"/>
      <c r="N55" s="317"/>
      <c r="O55" s="317"/>
      <c r="P55" s="317"/>
      <c r="Q55" s="318"/>
      <c r="R55" s="317"/>
      <c r="S55" s="318"/>
      <c r="T55" s="317"/>
      <c r="U55" s="316"/>
      <c r="V55" s="317"/>
      <c r="W55" s="317"/>
      <c r="X55" s="317"/>
      <c r="Y55" s="155"/>
      <c r="Z55" s="155"/>
      <c r="AA55" s="318"/>
      <c r="AB55" s="317"/>
      <c r="AC55" s="320"/>
      <c r="AD55" s="53"/>
      <c r="AE55" s="54"/>
      <c r="AF55" s="53"/>
      <c r="AG55" s="77"/>
    </row>
    <row r="56" spans="1:33" ht="26.25" customHeight="1">
      <c r="A56" s="353"/>
      <c r="B56" s="528"/>
      <c r="C56" s="179"/>
      <c r="D56" s="158"/>
      <c r="E56" s="179"/>
      <c r="F56" s="158"/>
      <c r="G56" s="519"/>
      <c r="H56" s="158"/>
      <c r="I56" s="534"/>
      <c r="J56" s="508"/>
      <c r="K56" s="198"/>
      <c r="L56" s="198"/>
      <c r="M56" s="531"/>
      <c r="N56" s="317"/>
      <c r="O56" s="317"/>
      <c r="P56" s="317"/>
      <c r="Q56" s="318"/>
      <c r="R56" s="317"/>
      <c r="S56" s="318"/>
      <c r="T56" s="317"/>
      <c r="U56" s="316"/>
      <c r="V56" s="317"/>
      <c r="W56" s="317"/>
      <c r="X56" s="317"/>
      <c r="Y56" s="155"/>
      <c r="Z56" s="155"/>
      <c r="AA56" s="318"/>
      <c r="AB56" s="317"/>
      <c r="AC56" s="320"/>
      <c r="AD56" s="53"/>
      <c r="AE56" s="54"/>
      <c r="AF56" s="53"/>
      <c r="AG56" s="77"/>
    </row>
    <row r="57" spans="1:33" ht="26.25" customHeight="1">
      <c r="A57" s="353">
        <v>36</v>
      </c>
      <c r="B57" s="528" t="s">
        <v>317</v>
      </c>
      <c r="C57" s="179">
        <v>31</v>
      </c>
      <c r="D57" s="158" t="s">
        <v>295</v>
      </c>
      <c r="E57" s="179" t="s">
        <v>34</v>
      </c>
      <c r="F57" s="158">
        <v>59</v>
      </c>
      <c r="G57" s="519">
        <v>161009346</v>
      </c>
      <c r="H57" s="506" t="s">
        <v>332</v>
      </c>
      <c r="I57" s="534"/>
      <c r="J57" s="508">
        <v>0</v>
      </c>
      <c r="K57" s="517">
        <v>0</v>
      </c>
      <c r="L57" s="517">
        <v>0</v>
      </c>
      <c r="M57" s="518"/>
      <c r="N57" s="317">
        <v>13.83</v>
      </c>
      <c r="O57" s="317">
        <v>8.9499999999999993</v>
      </c>
      <c r="P57" s="317">
        <v>41.88</v>
      </c>
      <c r="Q57" s="318">
        <v>3353</v>
      </c>
      <c r="R57" s="317" t="s">
        <v>47</v>
      </c>
      <c r="S57" s="318">
        <f>((100-N57)/(100-O57))*Q57</f>
        <v>3173.2895112575511</v>
      </c>
      <c r="T57" s="317">
        <f>N57-O57</f>
        <v>4.8800000000000008</v>
      </c>
      <c r="U57" s="316"/>
      <c r="V57" s="317"/>
      <c r="W57" s="317"/>
      <c r="X57" s="317"/>
      <c r="Y57" s="155"/>
      <c r="Z57" s="155"/>
      <c r="AA57" s="318">
        <f>((100-V57)/(100-W57))*Y57</f>
        <v>0</v>
      </c>
      <c r="AB57" s="317">
        <f>(V57-W57)</f>
        <v>0</v>
      </c>
      <c r="AC57" s="320"/>
      <c r="AD57" s="53"/>
      <c r="AE57" s="54"/>
      <c r="AF57" s="53"/>
      <c r="AG57" s="77"/>
    </row>
    <row r="58" spans="1:33" ht="26.25" customHeight="1">
      <c r="A58" s="353"/>
      <c r="B58" s="528"/>
      <c r="C58" s="179"/>
      <c r="D58" s="158"/>
      <c r="E58" s="179"/>
      <c r="F58" s="158"/>
      <c r="G58" s="519"/>
      <c r="H58" s="506"/>
      <c r="I58" s="534"/>
      <c r="J58" s="508"/>
      <c r="K58" s="517"/>
      <c r="L58" s="517"/>
      <c r="M58" s="518"/>
      <c r="N58" s="317"/>
      <c r="O58" s="317"/>
      <c r="P58" s="317"/>
      <c r="Q58" s="318"/>
      <c r="R58" s="317"/>
      <c r="S58" s="318"/>
      <c r="T58" s="317"/>
      <c r="U58" s="316"/>
      <c r="V58" s="317"/>
      <c r="W58" s="317"/>
      <c r="X58" s="317"/>
      <c r="Y58" s="155"/>
      <c r="Z58" s="155"/>
      <c r="AA58" s="318"/>
      <c r="AB58" s="317"/>
      <c r="AC58" s="320"/>
      <c r="AD58" s="53"/>
      <c r="AE58" s="54"/>
      <c r="AF58" s="53"/>
      <c r="AG58" s="77"/>
    </row>
    <row r="59" spans="1:33" ht="26.25" customHeight="1">
      <c r="A59" s="353"/>
      <c r="B59" s="528"/>
      <c r="C59" s="179"/>
      <c r="D59" s="158"/>
      <c r="E59" s="179"/>
      <c r="F59" s="158"/>
      <c r="G59" s="519"/>
      <c r="H59" s="506"/>
      <c r="I59" s="534"/>
      <c r="J59" s="508"/>
      <c r="K59" s="517"/>
      <c r="L59" s="517"/>
      <c r="M59" s="518"/>
      <c r="N59" s="317"/>
      <c r="O59" s="317"/>
      <c r="P59" s="317"/>
      <c r="Q59" s="318"/>
      <c r="R59" s="317"/>
      <c r="S59" s="318"/>
      <c r="T59" s="317"/>
      <c r="U59" s="316"/>
      <c r="V59" s="317"/>
      <c r="W59" s="317"/>
      <c r="X59" s="317"/>
      <c r="Y59" s="155"/>
      <c r="Z59" s="155"/>
      <c r="AA59" s="318"/>
      <c r="AB59" s="317"/>
      <c r="AC59" s="320"/>
      <c r="AD59" s="53"/>
      <c r="AE59" s="54"/>
      <c r="AF59" s="53"/>
      <c r="AG59" s="77"/>
    </row>
    <row r="60" spans="1:33" ht="26.25" customHeight="1">
      <c r="A60" s="353"/>
      <c r="B60" s="528"/>
      <c r="C60" s="179"/>
      <c r="D60" s="158"/>
      <c r="E60" s="179"/>
      <c r="F60" s="158"/>
      <c r="G60" s="519"/>
      <c r="H60" s="506"/>
      <c r="I60" s="534"/>
      <c r="J60" s="508"/>
      <c r="K60" s="517"/>
      <c r="L60" s="517"/>
      <c r="M60" s="518"/>
      <c r="N60" s="317"/>
      <c r="O60" s="317"/>
      <c r="P60" s="317"/>
      <c r="Q60" s="318"/>
      <c r="R60" s="317"/>
      <c r="S60" s="318"/>
      <c r="T60" s="317"/>
      <c r="U60" s="316"/>
      <c r="V60" s="317"/>
      <c r="W60" s="317"/>
      <c r="X60" s="317"/>
      <c r="Y60" s="155"/>
      <c r="Z60" s="155"/>
      <c r="AA60" s="318"/>
      <c r="AB60" s="317"/>
      <c r="AC60" s="320"/>
      <c r="AD60" s="53"/>
      <c r="AE60" s="54"/>
      <c r="AF60" s="53"/>
      <c r="AG60" s="77"/>
    </row>
    <row r="61" spans="1:33" ht="26.25" customHeight="1">
      <c r="A61" s="353">
        <v>27</v>
      </c>
      <c r="B61" s="505" t="s">
        <v>329</v>
      </c>
      <c r="C61" s="179">
        <v>26</v>
      </c>
      <c r="D61" s="164" t="s">
        <v>333</v>
      </c>
      <c r="E61" s="179" t="s">
        <v>334</v>
      </c>
      <c r="F61" s="158">
        <v>58</v>
      </c>
      <c r="G61" s="519" t="s">
        <v>335</v>
      </c>
      <c r="H61" s="506" t="s">
        <v>327</v>
      </c>
      <c r="I61" s="523">
        <v>4116.3999999999996</v>
      </c>
      <c r="J61" s="507">
        <v>2059.1999999999998</v>
      </c>
      <c r="K61" s="517">
        <v>2059.1999999999998</v>
      </c>
      <c r="L61" s="517">
        <v>4083.89</v>
      </c>
      <c r="M61" s="518"/>
      <c r="N61" s="317">
        <v>11.82</v>
      </c>
      <c r="O61" s="317">
        <v>3.85</v>
      </c>
      <c r="P61" s="317">
        <v>49.98</v>
      </c>
      <c r="Q61" s="318">
        <v>3448</v>
      </c>
      <c r="R61" s="317" t="s">
        <v>33</v>
      </c>
      <c r="S61" s="318">
        <f>((100-N61)/(100-O61))*Q61</f>
        <v>3162.1907436297452</v>
      </c>
      <c r="T61" s="317">
        <f>N61-O61</f>
        <v>7.9700000000000006</v>
      </c>
      <c r="U61" s="316"/>
      <c r="V61" s="317">
        <v>7.5</v>
      </c>
      <c r="W61" s="317">
        <v>4.01</v>
      </c>
      <c r="X61" s="317">
        <v>36.57</v>
      </c>
      <c r="Y61" s="155">
        <v>4539</v>
      </c>
      <c r="Z61" s="155" t="s">
        <v>31</v>
      </c>
      <c r="AA61" s="318">
        <f>((100-V61)/(100-W61))*Y61</f>
        <v>4373.9712470048962</v>
      </c>
      <c r="AB61" s="317">
        <f>(V61-W61)</f>
        <v>3.49</v>
      </c>
      <c r="AC61" s="320"/>
      <c r="AD61" s="53"/>
      <c r="AE61" s="54"/>
      <c r="AF61" s="53"/>
      <c r="AG61" s="77"/>
    </row>
    <row r="62" spans="1:33" ht="26.25" customHeight="1">
      <c r="A62" s="353"/>
      <c r="B62" s="505"/>
      <c r="C62" s="179"/>
      <c r="D62" s="164" t="s">
        <v>333</v>
      </c>
      <c r="E62" s="179"/>
      <c r="F62" s="158"/>
      <c r="G62" s="519"/>
      <c r="H62" s="506"/>
      <c r="I62" s="523"/>
      <c r="J62" s="526">
        <v>2059.1999999999998</v>
      </c>
      <c r="K62" s="527">
        <v>2059.1999999999998</v>
      </c>
      <c r="L62" s="517"/>
      <c r="M62" s="518"/>
      <c r="N62" s="317"/>
      <c r="O62" s="317"/>
      <c r="P62" s="317"/>
      <c r="Q62" s="378">
        <v>3448</v>
      </c>
      <c r="R62" s="379" t="s">
        <v>33</v>
      </c>
      <c r="S62" s="378">
        <v>3162.1907436297452</v>
      </c>
      <c r="T62" s="317"/>
      <c r="U62" s="316"/>
      <c r="V62" s="317"/>
      <c r="W62" s="317"/>
      <c r="X62" s="317"/>
      <c r="Y62" s="206">
        <v>4539</v>
      </c>
      <c r="Z62" s="206" t="s">
        <v>31</v>
      </c>
      <c r="AA62" s="378">
        <v>4373.9712470048962</v>
      </c>
      <c r="AB62" s="317"/>
      <c r="AC62" s="320"/>
      <c r="AD62" s="53"/>
      <c r="AE62" s="54"/>
      <c r="AF62" s="53"/>
      <c r="AG62" s="77"/>
    </row>
    <row r="63" spans="1:33" ht="26.25" customHeight="1">
      <c r="A63" s="353"/>
      <c r="B63" s="505"/>
      <c r="C63" s="179"/>
      <c r="D63" s="158"/>
      <c r="E63" s="179"/>
      <c r="F63" s="158"/>
      <c r="G63" s="519"/>
      <c r="H63" s="506"/>
      <c r="I63" s="523"/>
      <c r="J63" s="507"/>
      <c r="K63" s="517"/>
      <c r="L63" s="517"/>
      <c r="M63" s="518"/>
      <c r="N63" s="317"/>
      <c r="O63" s="317"/>
      <c r="P63" s="317"/>
      <c r="Q63" s="318"/>
      <c r="R63" s="317"/>
      <c r="S63" s="318"/>
      <c r="T63" s="317"/>
      <c r="U63" s="316"/>
      <c r="V63" s="317"/>
      <c r="W63" s="317"/>
      <c r="X63" s="317"/>
      <c r="Y63" s="155"/>
      <c r="Z63" s="155"/>
      <c r="AA63" s="318"/>
      <c r="AB63" s="317"/>
      <c r="AC63" s="320"/>
      <c r="AD63" s="53"/>
      <c r="AE63" s="54"/>
      <c r="AF63" s="53"/>
      <c r="AG63" s="77"/>
    </row>
    <row r="64" spans="1:33" ht="26.25" customHeight="1">
      <c r="A64" s="353">
        <v>28</v>
      </c>
      <c r="B64" s="505" t="s">
        <v>329</v>
      </c>
      <c r="C64" s="179">
        <v>26</v>
      </c>
      <c r="D64" s="164" t="s">
        <v>333</v>
      </c>
      <c r="E64" s="179" t="s">
        <v>66</v>
      </c>
      <c r="F64" s="158">
        <v>58</v>
      </c>
      <c r="G64" s="519" t="s">
        <v>335</v>
      </c>
      <c r="H64" s="506" t="s">
        <v>327</v>
      </c>
      <c r="I64" s="523">
        <v>0</v>
      </c>
      <c r="J64" s="507">
        <v>989.4</v>
      </c>
      <c r="K64" s="517">
        <v>989.4</v>
      </c>
      <c r="L64" s="517"/>
      <c r="M64" s="518"/>
      <c r="N64" s="317">
        <v>11.82</v>
      </c>
      <c r="O64" s="317">
        <v>3.85</v>
      </c>
      <c r="P64" s="317">
        <v>49.98</v>
      </c>
      <c r="Q64" s="318">
        <v>3448</v>
      </c>
      <c r="R64" s="317" t="s">
        <v>33</v>
      </c>
      <c r="S64" s="318">
        <f>((100-N64)/(100-O64))*Q64</f>
        <v>3162.1907436297452</v>
      </c>
      <c r="T64" s="317">
        <f>N64-O64</f>
        <v>7.9700000000000006</v>
      </c>
      <c r="U64" s="316"/>
      <c r="V64" s="317">
        <v>8</v>
      </c>
      <c r="W64" s="317">
        <v>2.96</v>
      </c>
      <c r="X64" s="317">
        <v>41.59</v>
      </c>
      <c r="Y64" s="155">
        <v>4158</v>
      </c>
      <c r="Z64" s="155" t="s">
        <v>34</v>
      </c>
      <c r="AA64" s="318">
        <f>((100-V64)/(100-W64))*Y64</f>
        <v>3942.0445177246493</v>
      </c>
      <c r="AB64" s="317">
        <f>(V64-W64)</f>
        <v>5.04</v>
      </c>
      <c r="AC64" s="320"/>
      <c r="AD64" s="53"/>
      <c r="AE64" s="54"/>
      <c r="AF64" s="53"/>
      <c r="AG64" s="77"/>
    </row>
    <row r="65" spans="1:33" ht="26.25" customHeight="1">
      <c r="A65" s="353"/>
      <c r="B65" s="505"/>
      <c r="C65" s="179"/>
      <c r="D65" s="164" t="s">
        <v>333</v>
      </c>
      <c r="E65" s="179"/>
      <c r="F65" s="158"/>
      <c r="G65" s="519"/>
      <c r="H65" s="506"/>
      <c r="I65" s="523"/>
      <c r="J65" s="526">
        <v>989.4</v>
      </c>
      <c r="K65" s="527">
        <v>989.4</v>
      </c>
      <c r="L65" s="517"/>
      <c r="M65" s="518"/>
      <c r="N65" s="317"/>
      <c r="O65" s="317"/>
      <c r="P65" s="317"/>
      <c r="Q65" s="378">
        <v>3448</v>
      </c>
      <c r="R65" s="379" t="s">
        <v>33</v>
      </c>
      <c r="S65" s="378">
        <v>3162.1907436297452</v>
      </c>
      <c r="T65" s="317"/>
      <c r="U65" s="316"/>
      <c r="V65" s="317"/>
      <c r="W65" s="317"/>
      <c r="X65" s="317"/>
      <c r="Y65" s="206">
        <v>4158</v>
      </c>
      <c r="Z65" s="206" t="s">
        <v>34</v>
      </c>
      <c r="AA65" s="378">
        <v>3942.0445177246493</v>
      </c>
      <c r="AB65" s="317"/>
      <c r="AC65" s="320"/>
      <c r="AD65" s="53"/>
      <c r="AE65" s="54"/>
      <c r="AF65" s="53"/>
      <c r="AG65" s="77"/>
    </row>
    <row r="66" spans="1:33" ht="26.25" customHeight="1">
      <c r="A66" s="353"/>
      <c r="B66" s="505"/>
      <c r="C66" s="179"/>
      <c r="D66" s="158"/>
      <c r="E66" s="179"/>
      <c r="F66" s="158"/>
      <c r="G66" s="519"/>
      <c r="H66" s="506"/>
      <c r="I66" s="523"/>
      <c r="J66" s="507"/>
      <c r="K66" s="517"/>
      <c r="L66" s="517"/>
      <c r="M66" s="518"/>
      <c r="N66" s="317"/>
      <c r="O66" s="317"/>
      <c r="P66" s="317"/>
      <c r="Q66" s="318"/>
      <c r="R66" s="317"/>
      <c r="S66" s="318"/>
      <c r="T66" s="317"/>
      <c r="U66" s="316"/>
      <c r="V66" s="317"/>
      <c r="W66" s="317"/>
      <c r="X66" s="317"/>
      <c r="Y66" s="155"/>
      <c r="Z66" s="155"/>
      <c r="AA66" s="318"/>
      <c r="AB66" s="317"/>
      <c r="AC66" s="320"/>
      <c r="AD66" s="53"/>
      <c r="AE66" s="54"/>
      <c r="AF66" s="53"/>
      <c r="AG66" s="77"/>
    </row>
    <row r="67" spans="1:33" ht="26.25" customHeight="1">
      <c r="A67" s="353">
        <v>29</v>
      </c>
      <c r="B67" s="505" t="s">
        <v>329</v>
      </c>
      <c r="C67" s="179">
        <v>26</v>
      </c>
      <c r="D67" s="164" t="s">
        <v>333</v>
      </c>
      <c r="E67" s="179" t="s">
        <v>71</v>
      </c>
      <c r="F67" s="158">
        <v>58</v>
      </c>
      <c r="G67" s="519" t="s">
        <v>335</v>
      </c>
      <c r="H67" s="506" t="s">
        <v>327</v>
      </c>
      <c r="I67" s="523">
        <v>0</v>
      </c>
      <c r="J67" s="507">
        <v>427</v>
      </c>
      <c r="K67" s="517">
        <v>394.48999999999978</v>
      </c>
      <c r="L67" s="517"/>
      <c r="M67" s="518"/>
      <c r="N67" s="317">
        <v>11.82</v>
      </c>
      <c r="O67" s="317">
        <v>3.85</v>
      </c>
      <c r="P67" s="317">
        <v>49.98</v>
      </c>
      <c r="Q67" s="318">
        <v>3448</v>
      </c>
      <c r="R67" s="317" t="s">
        <v>33</v>
      </c>
      <c r="S67" s="318">
        <f>((100-N67)/(100-O67))*Q67</f>
        <v>3162.1907436297452</v>
      </c>
      <c r="T67" s="317">
        <f>N67-O67</f>
        <v>7.9700000000000006</v>
      </c>
      <c r="U67" s="316"/>
      <c r="V67" s="317">
        <v>8.8000000000000007</v>
      </c>
      <c r="W67" s="317">
        <v>3.76</v>
      </c>
      <c r="X67" s="317">
        <v>39.86</v>
      </c>
      <c r="Y67" s="155">
        <v>4361</v>
      </c>
      <c r="Z67" s="155" t="s">
        <v>31</v>
      </c>
      <c r="AA67" s="318">
        <f>((100-V67)/(100-W67))*Y67</f>
        <v>4132.618453865337</v>
      </c>
      <c r="AB67" s="317">
        <f>(V67-W67)</f>
        <v>5.0400000000000009</v>
      </c>
      <c r="AC67" s="320"/>
      <c r="AD67" s="53"/>
      <c r="AE67" s="54"/>
      <c r="AF67" s="53"/>
      <c r="AG67" s="77"/>
    </row>
    <row r="68" spans="1:33" ht="26.25" customHeight="1">
      <c r="A68" s="353"/>
      <c r="B68" s="505"/>
      <c r="C68" s="179"/>
      <c r="D68" s="164" t="s">
        <v>333</v>
      </c>
      <c r="E68" s="179"/>
      <c r="F68" s="158"/>
      <c r="G68" s="519"/>
      <c r="H68" s="506"/>
      <c r="I68" s="523"/>
      <c r="J68" s="526">
        <v>427</v>
      </c>
      <c r="K68" s="527">
        <v>394.48999999999978</v>
      </c>
      <c r="L68" s="517"/>
      <c r="M68" s="518"/>
      <c r="N68" s="317"/>
      <c r="O68" s="317"/>
      <c r="P68" s="317"/>
      <c r="Q68" s="378">
        <v>3448</v>
      </c>
      <c r="R68" s="379" t="s">
        <v>33</v>
      </c>
      <c r="S68" s="378">
        <v>3162.1907436297452</v>
      </c>
      <c r="T68" s="317"/>
      <c r="U68" s="316"/>
      <c r="V68" s="317"/>
      <c r="W68" s="317"/>
      <c r="X68" s="317"/>
      <c r="Y68" s="206">
        <v>4361</v>
      </c>
      <c r="Z68" s="206" t="s">
        <v>31</v>
      </c>
      <c r="AA68" s="378">
        <v>4132.618453865337</v>
      </c>
      <c r="AB68" s="317"/>
      <c r="AC68" s="320"/>
      <c r="AD68" s="53"/>
      <c r="AE68" s="54"/>
      <c r="AF68" s="53"/>
      <c r="AG68" s="77"/>
    </row>
    <row r="69" spans="1:33" ht="26.25" customHeight="1">
      <c r="A69" s="353"/>
      <c r="B69" s="505"/>
      <c r="C69" s="179"/>
      <c r="D69" s="158"/>
      <c r="E69" s="179"/>
      <c r="F69" s="158"/>
      <c r="G69" s="519"/>
      <c r="H69" s="506"/>
      <c r="I69" s="523"/>
      <c r="J69" s="507"/>
      <c r="K69" s="517"/>
      <c r="L69" s="517"/>
      <c r="M69" s="518"/>
      <c r="N69" s="317"/>
      <c r="O69" s="317"/>
      <c r="P69" s="317"/>
      <c r="Q69" s="318"/>
      <c r="R69" s="317"/>
      <c r="S69" s="318"/>
      <c r="T69" s="317"/>
      <c r="U69" s="316"/>
      <c r="V69" s="317"/>
      <c r="W69" s="317"/>
      <c r="X69" s="317"/>
      <c r="Y69" s="155"/>
      <c r="Z69" s="155"/>
      <c r="AA69" s="318"/>
      <c r="AB69" s="317"/>
      <c r="AC69" s="320"/>
      <c r="AD69" s="53"/>
      <c r="AE69" s="54"/>
      <c r="AF69" s="53"/>
      <c r="AG69" s="77"/>
    </row>
    <row r="70" spans="1:33" ht="26.25" customHeight="1">
      <c r="A70" s="353">
        <v>30</v>
      </c>
      <c r="B70" s="505" t="s">
        <v>329</v>
      </c>
      <c r="C70" s="179">
        <v>26</v>
      </c>
      <c r="D70" s="164" t="s">
        <v>333</v>
      </c>
      <c r="E70" s="179" t="s">
        <v>68</v>
      </c>
      <c r="F70" s="158">
        <v>58</v>
      </c>
      <c r="G70" s="519" t="s">
        <v>335</v>
      </c>
      <c r="H70" s="506" t="s">
        <v>327</v>
      </c>
      <c r="I70" s="523">
        <v>0</v>
      </c>
      <c r="J70" s="507">
        <v>640.79999999999995</v>
      </c>
      <c r="K70" s="517">
        <v>640.79999999999995</v>
      </c>
      <c r="L70" s="517"/>
      <c r="M70" s="518"/>
      <c r="N70" s="317">
        <v>11.82</v>
      </c>
      <c r="O70" s="317">
        <v>3.85</v>
      </c>
      <c r="P70" s="317">
        <v>49.98</v>
      </c>
      <c r="Q70" s="318">
        <v>3448</v>
      </c>
      <c r="R70" s="317" t="s">
        <v>33</v>
      </c>
      <c r="S70" s="318">
        <f>((100-N70)/(100-O70))*Q70</f>
        <v>3162.1907436297452</v>
      </c>
      <c r="T70" s="317">
        <f>N70-O70</f>
        <v>7.9700000000000006</v>
      </c>
      <c r="U70" s="316"/>
      <c r="V70" s="317">
        <v>8.3000000000000007</v>
      </c>
      <c r="W70" s="317">
        <v>4.1900000000000004</v>
      </c>
      <c r="X70" s="317">
        <v>40.130000000000003</v>
      </c>
      <c r="Y70" s="155">
        <v>4283</v>
      </c>
      <c r="Z70" s="155" t="s">
        <v>34</v>
      </c>
      <c r="AA70" s="318">
        <f>((100-V70)/(100-W70))*Y70</f>
        <v>4099.2704310614763</v>
      </c>
      <c r="AB70" s="317">
        <f>(V70-W70)</f>
        <v>4.1100000000000003</v>
      </c>
      <c r="AC70" s="320"/>
      <c r="AD70" s="53"/>
      <c r="AE70" s="54"/>
      <c r="AF70" s="53"/>
      <c r="AG70" s="77"/>
    </row>
    <row r="71" spans="1:33" ht="26.25" customHeight="1">
      <c r="A71" s="353"/>
      <c r="B71" s="505"/>
      <c r="C71" s="179"/>
      <c r="D71" s="164" t="s">
        <v>333</v>
      </c>
      <c r="E71" s="179"/>
      <c r="F71" s="158"/>
      <c r="G71" s="519"/>
      <c r="H71" s="506"/>
      <c r="I71" s="523"/>
      <c r="J71" s="526">
        <v>640.79999999999995</v>
      </c>
      <c r="K71" s="527">
        <v>640.79999999999995</v>
      </c>
      <c r="L71" s="517"/>
      <c r="M71" s="518"/>
      <c r="N71" s="317"/>
      <c r="O71" s="317"/>
      <c r="P71" s="317"/>
      <c r="Q71" s="378">
        <v>3448</v>
      </c>
      <c r="R71" s="379" t="s">
        <v>33</v>
      </c>
      <c r="S71" s="378">
        <v>3162.1907436297452</v>
      </c>
      <c r="T71" s="317"/>
      <c r="U71" s="316"/>
      <c r="V71" s="317"/>
      <c r="W71" s="317"/>
      <c r="X71" s="317"/>
      <c r="Y71" s="206">
        <v>4283</v>
      </c>
      <c r="Z71" s="206" t="s">
        <v>34</v>
      </c>
      <c r="AA71" s="378">
        <v>4099.2704310614763</v>
      </c>
      <c r="AB71" s="317"/>
      <c r="AC71" s="320"/>
      <c r="AD71" s="53"/>
      <c r="AE71" s="54"/>
      <c r="AF71" s="53"/>
      <c r="AG71" s="77"/>
    </row>
    <row r="72" spans="1:33" ht="26.25" customHeight="1">
      <c r="A72" s="353"/>
      <c r="B72" s="505"/>
      <c r="C72" s="179"/>
      <c r="D72" s="158"/>
      <c r="E72" s="179"/>
      <c r="F72" s="158"/>
      <c r="G72" s="519"/>
      <c r="H72" s="506"/>
      <c r="I72" s="523"/>
      <c r="J72" s="507"/>
      <c r="K72" s="517"/>
      <c r="L72" s="517"/>
      <c r="M72" s="518"/>
      <c r="N72" s="317"/>
      <c r="O72" s="317"/>
      <c r="P72" s="317"/>
      <c r="Q72" s="318"/>
      <c r="R72" s="317"/>
      <c r="S72" s="318"/>
      <c r="T72" s="317"/>
      <c r="U72" s="316"/>
      <c r="V72" s="317"/>
      <c r="W72" s="317"/>
      <c r="X72" s="317"/>
      <c r="Y72" s="155"/>
      <c r="Z72" s="155"/>
      <c r="AA72" s="318"/>
      <c r="AB72" s="317"/>
      <c r="AC72" s="320"/>
      <c r="AD72" s="53"/>
      <c r="AE72" s="54"/>
      <c r="AF72" s="53"/>
      <c r="AG72" s="77"/>
    </row>
    <row r="73" spans="1:33" ht="26.25" customHeight="1">
      <c r="A73" s="353">
        <v>17</v>
      </c>
      <c r="B73" s="505" t="s">
        <v>312</v>
      </c>
      <c r="C73" s="179">
        <v>17</v>
      </c>
      <c r="D73" s="158" t="s">
        <v>81</v>
      </c>
      <c r="E73" s="179" t="s">
        <v>68</v>
      </c>
      <c r="F73" s="158">
        <v>60</v>
      </c>
      <c r="G73" s="159">
        <v>151000225</v>
      </c>
      <c r="H73" s="506" t="s">
        <v>313</v>
      </c>
      <c r="I73" s="523">
        <v>3847.72</v>
      </c>
      <c r="J73" s="507">
        <v>3031.3</v>
      </c>
      <c r="K73" s="517">
        <v>3031.3</v>
      </c>
      <c r="L73" s="517">
        <v>3818.08</v>
      </c>
      <c r="M73" s="518"/>
      <c r="N73" s="317">
        <v>14.35</v>
      </c>
      <c r="O73" s="317">
        <v>6.54</v>
      </c>
      <c r="P73" s="317">
        <v>35.89</v>
      </c>
      <c r="Q73" s="318">
        <v>4220</v>
      </c>
      <c r="R73" s="317" t="s">
        <v>34</v>
      </c>
      <c r="S73" s="318">
        <f>((100-N73)/(100-O73))*Q73</f>
        <v>3867.3550181896003</v>
      </c>
      <c r="T73" s="317">
        <f>N73-O73</f>
        <v>7.81</v>
      </c>
      <c r="U73" s="316"/>
      <c r="V73" s="317">
        <v>17.34</v>
      </c>
      <c r="W73" s="317">
        <v>6.8</v>
      </c>
      <c r="X73" s="317">
        <v>29.99</v>
      </c>
      <c r="Y73" s="155">
        <v>4745</v>
      </c>
      <c r="Z73" s="155" t="s">
        <v>68</v>
      </c>
      <c r="AA73" s="318">
        <f>((100-V73)/(100-W73))*Y73</f>
        <v>4208.3873390557937</v>
      </c>
      <c r="AB73" s="317">
        <f>(V73-W73)</f>
        <v>10.54</v>
      </c>
      <c r="AC73" s="320"/>
      <c r="AD73" s="53"/>
      <c r="AE73" s="54"/>
      <c r="AF73" s="53"/>
      <c r="AG73" s="77"/>
    </row>
    <row r="74" spans="1:33" ht="26.25" customHeight="1">
      <c r="A74" s="353"/>
      <c r="B74" s="505"/>
      <c r="C74" s="179"/>
      <c r="D74" s="172" t="s">
        <v>81</v>
      </c>
      <c r="E74" s="172" t="s">
        <v>68</v>
      </c>
      <c r="F74" s="158"/>
      <c r="G74" s="159"/>
      <c r="H74" s="506"/>
      <c r="I74" s="523"/>
      <c r="J74" s="526">
        <v>3031.3</v>
      </c>
      <c r="K74" s="527">
        <v>3031.3</v>
      </c>
      <c r="L74" s="517"/>
      <c r="M74" s="518"/>
      <c r="N74" s="317"/>
      <c r="O74" s="317"/>
      <c r="P74" s="317"/>
      <c r="Q74" s="378">
        <v>4220</v>
      </c>
      <c r="R74" s="379" t="s">
        <v>34</v>
      </c>
      <c r="S74" s="378">
        <v>3867.3550181896003</v>
      </c>
      <c r="T74" s="317"/>
      <c r="U74" s="316"/>
      <c r="V74" s="317"/>
      <c r="W74" s="317"/>
      <c r="X74" s="317"/>
      <c r="Y74" s="206">
        <v>4745</v>
      </c>
      <c r="Z74" s="206" t="s">
        <v>68</v>
      </c>
      <c r="AA74" s="378">
        <v>4208.3873390557937</v>
      </c>
      <c r="AB74" s="317"/>
      <c r="AC74" s="320"/>
      <c r="AD74" s="53"/>
      <c r="AE74" s="54"/>
      <c r="AF74" s="53"/>
      <c r="AG74" s="77"/>
    </row>
    <row r="75" spans="1:33" ht="26.25" customHeight="1">
      <c r="A75" s="353"/>
      <c r="B75" s="505"/>
      <c r="C75" s="179"/>
      <c r="D75" s="158"/>
      <c r="E75" s="179"/>
      <c r="F75" s="158"/>
      <c r="G75" s="159"/>
      <c r="H75" s="506"/>
      <c r="I75" s="523"/>
      <c r="J75" s="507"/>
      <c r="K75" s="517"/>
      <c r="L75" s="517"/>
      <c r="M75" s="518"/>
      <c r="N75" s="317"/>
      <c r="O75" s="317"/>
      <c r="P75" s="317"/>
      <c r="Q75" s="318"/>
      <c r="R75" s="317"/>
      <c r="S75" s="318"/>
      <c r="T75" s="317"/>
      <c r="U75" s="316"/>
      <c r="V75" s="317"/>
      <c r="W75" s="317"/>
      <c r="X75" s="317"/>
      <c r="Y75" s="155"/>
      <c r="Z75" s="155"/>
      <c r="AA75" s="318"/>
      <c r="AB75" s="317"/>
      <c r="AC75" s="320"/>
      <c r="AD75" s="53"/>
      <c r="AE75" s="54"/>
      <c r="AF75" s="53"/>
      <c r="AG75" s="77"/>
    </row>
    <row r="76" spans="1:33" ht="26.25" customHeight="1">
      <c r="A76" s="353"/>
      <c r="B76" s="505"/>
      <c r="C76" s="179"/>
      <c r="D76" s="158"/>
      <c r="E76" s="179"/>
      <c r="F76" s="158"/>
      <c r="G76" s="159"/>
      <c r="H76" s="506"/>
      <c r="I76" s="523"/>
      <c r="J76" s="507"/>
      <c r="K76" s="517"/>
      <c r="L76" s="517"/>
      <c r="M76" s="518"/>
      <c r="N76" s="317"/>
      <c r="O76" s="317"/>
      <c r="P76" s="317"/>
      <c r="Q76" s="318"/>
      <c r="R76" s="317"/>
      <c r="S76" s="318"/>
      <c r="T76" s="317"/>
      <c r="U76" s="316"/>
      <c r="V76" s="317"/>
      <c r="W76" s="317"/>
      <c r="X76" s="317"/>
      <c r="Y76" s="155"/>
      <c r="Z76" s="155"/>
      <c r="AA76" s="318"/>
      <c r="AB76" s="317"/>
      <c r="AC76" s="320"/>
      <c r="AD76" s="53"/>
      <c r="AE76" s="54"/>
      <c r="AF76" s="53"/>
      <c r="AG76" s="77"/>
    </row>
    <row r="77" spans="1:33" ht="26.25" customHeight="1">
      <c r="A77" s="353">
        <v>32</v>
      </c>
      <c r="B77" s="528" t="s">
        <v>329</v>
      </c>
      <c r="C77" s="179">
        <v>28</v>
      </c>
      <c r="D77" s="158" t="s">
        <v>97</v>
      </c>
      <c r="E77" s="179" t="s">
        <v>34</v>
      </c>
      <c r="F77" s="158">
        <v>59</v>
      </c>
      <c r="G77" s="519">
        <v>161004234</v>
      </c>
      <c r="H77" s="506" t="s">
        <v>330</v>
      </c>
      <c r="I77" s="523">
        <v>3980.53</v>
      </c>
      <c r="J77" s="508">
        <v>3980.53</v>
      </c>
      <c r="K77" s="517">
        <v>3949.46</v>
      </c>
      <c r="L77" s="517">
        <v>3949.46</v>
      </c>
      <c r="M77" s="518"/>
      <c r="N77" s="317">
        <v>11.89</v>
      </c>
      <c r="O77" s="317">
        <v>6.28</v>
      </c>
      <c r="P77" s="317">
        <v>45.07</v>
      </c>
      <c r="Q77" s="318">
        <v>3500</v>
      </c>
      <c r="R77" s="317" t="s">
        <v>33</v>
      </c>
      <c r="S77" s="318">
        <f>((100-N77)/(100-O77))*Q77</f>
        <v>3290.4929577464786</v>
      </c>
      <c r="T77" s="317">
        <f>N77-O77</f>
        <v>5.61</v>
      </c>
      <c r="U77" s="316"/>
      <c r="V77" s="317"/>
      <c r="W77" s="317"/>
      <c r="X77" s="317"/>
      <c r="Y77" s="155">
        <v>4150</v>
      </c>
      <c r="Z77" s="155" t="s">
        <v>34</v>
      </c>
      <c r="AA77" s="318">
        <v>3850</v>
      </c>
      <c r="AB77" s="317">
        <f>(V77-W77)</f>
        <v>0</v>
      </c>
      <c r="AC77" s="320"/>
      <c r="AD77" s="53"/>
      <c r="AE77" s="54"/>
      <c r="AF77" s="53"/>
      <c r="AG77" s="77"/>
    </row>
    <row r="78" spans="1:33" ht="26.25" customHeight="1">
      <c r="A78" s="353">
        <v>34</v>
      </c>
      <c r="B78" s="528" t="s">
        <v>332</v>
      </c>
      <c r="C78" s="179">
        <v>30</v>
      </c>
      <c r="D78" s="158" t="s">
        <v>97</v>
      </c>
      <c r="E78" s="179" t="s">
        <v>34</v>
      </c>
      <c r="F78" s="158">
        <v>59</v>
      </c>
      <c r="G78" s="519">
        <v>161004236</v>
      </c>
      <c r="H78" s="158" t="s">
        <v>332</v>
      </c>
      <c r="I78" s="520">
        <v>3964.27</v>
      </c>
      <c r="J78" s="508">
        <v>3964.27</v>
      </c>
      <c r="K78" s="198">
        <v>3933.77</v>
      </c>
      <c r="L78" s="198">
        <v>3933.77</v>
      </c>
      <c r="M78" s="531"/>
      <c r="N78" s="317">
        <v>12.45</v>
      </c>
      <c r="O78" s="317">
        <v>6.6</v>
      </c>
      <c r="P78" s="317">
        <v>41.58</v>
      </c>
      <c r="Q78" s="318">
        <v>3730</v>
      </c>
      <c r="R78" s="317" t="s">
        <v>37</v>
      </c>
      <c r="S78" s="318">
        <f>((100-N78)/(100-O78))*Q78</f>
        <v>3496.375802997858</v>
      </c>
      <c r="T78" s="317">
        <f>N78-O78</f>
        <v>5.85</v>
      </c>
      <c r="U78" s="316"/>
      <c r="V78" s="317"/>
      <c r="W78" s="317"/>
      <c r="X78" s="317"/>
      <c r="Y78" s="155">
        <v>4150</v>
      </c>
      <c r="Z78" s="155" t="s">
        <v>34</v>
      </c>
      <c r="AA78" s="318">
        <v>3850</v>
      </c>
      <c r="AB78" s="317">
        <f>(V78-W78)</f>
        <v>0</v>
      </c>
      <c r="AC78" s="320"/>
      <c r="AD78" s="53"/>
      <c r="AE78" s="54"/>
      <c r="AF78" s="53"/>
      <c r="AG78" s="77"/>
    </row>
    <row r="79" spans="1:33" ht="26.25" customHeight="1">
      <c r="A79" s="353"/>
      <c r="B79" s="528"/>
      <c r="C79" s="179"/>
      <c r="D79" s="172" t="s">
        <v>97</v>
      </c>
      <c r="E79" s="172" t="s">
        <v>34</v>
      </c>
      <c r="F79" s="158"/>
      <c r="G79" s="519"/>
      <c r="H79" s="158"/>
      <c r="I79" s="520"/>
      <c r="J79" s="512">
        <f>SUM(J77:J78)</f>
        <v>7944.8</v>
      </c>
      <c r="K79" s="535">
        <f>SUM(K77:K78)</f>
        <v>7883.23</v>
      </c>
      <c r="L79" s="198"/>
      <c r="M79" s="531"/>
      <c r="N79" s="317"/>
      <c r="O79" s="317"/>
      <c r="P79" s="317"/>
      <c r="Q79" s="378">
        <f>SUMPRODUCT(Q77:Q78,$K77:$K78)/$K79</f>
        <v>3614.7711153930563</v>
      </c>
      <c r="R79" s="378" t="s">
        <v>33</v>
      </c>
      <c r="S79" s="378">
        <f t="shared" ref="S79" si="10">SUMPRODUCT(S77:S78,$K77:$K78)/$K79</f>
        <v>3393.2294959629862</v>
      </c>
      <c r="T79" s="317"/>
      <c r="U79" s="316"/>
      <c r="V79" s="317"/>
      <c r="W79" s="317"/>
      <c r="X79" s="317"/>
      <c r="Y79" s="206">
        <v>4150</v>
      </c>
      <c r="Z79" s="206" t="s">
        <v>34</v>
      </c>
      <c r="AA79" s="378">
        <v>3850</v>
      </c>
      <c r="AB79" s="317"/>
      <c r="AC79" s="320"/>
      <c r="AD79" s="53"/>
      <c r="AE79" s="54"/>
      <c r="AF79" s="53"/>
      <c r="AG79" s="77"/>
    </row>
    <row r="80" spans="1:33" ht="26.25" customHeight="1">
      <c r="A80" s="353"/>
      <c r="B80" s="528"/>
      <c r="C80" s="179"/>
      <c r="D80" s="158"/>
      <c r="E80" s="179"/>
      <c r="F80" s="158"/>
      <c r="G80" s="519"/>
      <c r="H80" s="158"/>
      <c r="I80" s="520"/>
      <c r="J80" s="508"/>
      <c r="K80" s="198"/>
      <c r="L80" s="198"/>
      <c r="M80" s="531"/>
      <c r="N80" s="317"/>
      <c r="O80" s="317"/>
      <c r="P80" s="317"/>
      <c r="Q80" s="318"/>
      <c r="R80" s="317"/>
      <c r="S80" s="318"/>
      <c r="T80" s="317"/>
      <c r="U80" s="316"/>
      <c r="V80" s="317"/>
      <c r="W80" s="317"/>
      <c r="X80" s="317"/>
      <c r="Y80" s="155"/>
      <c r="Z80" s="155"/>
      <c r="AA80" s="318"/>
      <c r="AB80" s="317"/>
      <c r="AC80" s="320"/>
      <c r="AD80" s="53"/>
      <c r="AE80" s="54"/>
      <c r="AF80" s="53"/>
      <c r="AG80" s="77"/>
    </row>
    <row r="81" spans="1:33" ht="26.25" customHeight="1">
      <c r="A81" s="353"/>
      <c r="B81" s="528"/>
      <c r="C81" s="179"/>
      <c r="D81" s="158"/>
      <c r="E81" s="179"/>
      <c r="F81" s="158"/>
      <c r="G81" s="519"/>
      <c r="H81" s="158"/>
      <c r="I81" s="520"/>
      <c r="J81" s="508"/>
      <c r="K81" s="198"/>
      <c r="L81" s="198"/>
      <c r="M81" s="531"/>
      <c r="N81" s="317"/>
      <c r="O81" s="317"/>
      <c r="P81" s="317"/>
      <c r="Q81" s="318"/>
      <c r="R81" s="317"/>
      <c r="S81" s="318"/>
      <c r="T81" s="317"/>
      <c r="U81" s="316"/>
      <c r="V81" s="317"/>
      <c r="W81" s="317"/>
      <c r="X81" s="317"/>
      <c r="Y81" s="155"/>
      <c r="Z81" s="155"/>
      <c r="AA81" s="318"/>
      <c r="AB81" s="317"/>
      <c r="AC81" s="320"/>
      <c r="AD81" s="53"/>
      <c r="AE81" s="54"/>
      <c r="AF81" s="53"/>
      <c r="AG81" s="77"/>
    </row>
    <row r="82" spans="1:33" ht="26.25" customHeight="1">
      <c r="A82" s="353">
        <v>14</v>
      </c>
      <c r="B82" s="505" t="s">
        <v>308</v>
      </c>
      <c r="C82" s="179">
        <v>14</v>
      </c>
      <c r="D82" s="158" t="s">
        <v>82</v>
      </c>
      <c r="E82" s="179" t="s">
        <v>34</v>
      </c>
      <c r="F82" s="158">
        <v>59</v>
      </c>
      <c r="G82" s="515">
        <v>151000060</v>
      </c>
      <c r="H82" s="522" t="s">
        <v>306</v>
      </c>
      <c r="I82" s="523">
        <v>4149.2</v>
      </c>
      <c r="J82" s="507">
        <v>4149.2</v>
      </c>
      <c r="K82" s="517">
        <v>4116.42</v>
      </c>
      <c r="L82" s="517">
        <v>4116.42</v>
      </c>
      <c r="M82" s="518"/>
      <c r="N82" s="317"/>
      <c r="O82" s="317"/>
      <c r="P82" s="317"/>
      <c r="Q82" s="318">
        <v>3307.0676735822294</v>
      </c>
      <c r="R82" s="317" t="s">
        <v>47</v>
      </c>
      <c r="S82" s="318">
        <v>2944.8336888628951</v>
      </c>
      <c r="T82" s="317">
        <f>N82-O82</f>
        <v>0</v>
      </c>
      <c r="U82" s="316"/>
      <c r="V82" s="317">
        <v>14.12</v>
      </c>
      <c r="W82" s="317">
        <v>7.09</v>
      </c>
      <c r="X82" s="317">
        <v>31.47</v>
      </c>
      <c r="Y82" s="155">
        <v>4543</v>
      </c>
      <c r="Z82" s="155" t="s">
        <v>31</v>
      </c>
      <c r="AA82" s="318">
        <f>((100-V82)/(100-W82))*Y82</f>
        <v>4199.2556237218814</v>
      </c>
      <c r="AB82" s="317">
        <f>(V82-W82)</f>
        <v>7.0299999999999994</v>
      </c>
      <c r="AC82" s="320"/>
      <c r="AD82" s="53"/>
      <c r="AE82" s="54"/>
      <c r="AF82" s="53"/>
      <c r="AG82" s="77"/>
    </row>
    <row r="83" spans="1:33" ht="26.25" customHeight="1">
      <c r="A83" s="353">
        <v>16</v>
      </c>
      <c r="B83" s="505" t="s">
        <v>313</v>
      </c>
      <c r="C83" s="179">
        <v>16</v>
      </c>
      <c r="D83" s="158" t="s">
        <v>82</v>
      </c>
      <c r="E83" s="179" t="s">
        <v>34</v>
      </c>
      <c r="F83" s="158">
        <v>58</v>
      </c>
      <c r="G83" s="519">
        <v>161004229</v>
      </c>
      <c r="H83" s="506" t="s">
        <v>324</v>
      </c>
      <c r="I83" s="523">
        <v>4059.28</v>
      </c>
      <c r="J83" s="507">
        <v>4059.28</v>
      </c>
      <c r="K83" s="517">
        <v>4027.64</v>
      </c>
      <c r="L83" s="517">
        <v>4027.64</v>
      </c>
      <c r="M83" s="518"/>
      <c r="N83" s="317">
        <v>12.59</v>
      </c>
      <c r="O83" s="317">
        <v>6.39</v>
      </c>
      <c r="P83" s="317">
        <v>41.34</v>
      </c>
      <c r="Q83" s="318">
        <v>3742</v>
      </c>
      <c r="R83" s="317" t="s">
        <v>37</v>
      </c>
      <c r="S83" s="318">
        <f>((100-N83)/(100-O83))*Q83</f>
        <v>3494.1589573763486</v>
      </c>
      <c r="T83" s="317">
        <f>N83-O83</f>
        <v>6.2</v>
      </c>
      <c r="U83" s="316"/>
      <c r="V83" s="317">
        <v>13.41</v>
      </c>
      <c r="W83" s="317">
        <v>6.66</v>
      </c>
      <c r="X83" s="317">
        <v>35.270000000000003</v>
      </c>
      <c r="Y83" s="155">
        <v>4269</v>
      </c>
      <c r="Z83" s="155" t="s">
        <v>34</v>
      </c>
      <c r="AA83" s="318">
        <f>((100-V83)/(100-W83))*Y83</f>
        <v>3960.2818727233766</v>
      </c>
      <c r="AB83" s="317">
        <f>(V83-W83)</f>
        <v>6.75</v>
      </c>
      <c r="AC83" s="320"/>
      <c r="AD83" s="53"/>
      <c r="AE83" s="54"/>
      <c r="AF83" s="53"/>
      <c r="AG83" s="77"/>
    </row>
    <row r="84" spans="1:33" ht="26.25" customHeight="1">
      <c r="A84" s="353">
        <v>23</v>
      </c>
      <c r="B84" s="528" t="s">
        <v>328</v>
      </c>
      <c r="C84" s="179">
        <v>22</v>
      </c>
      <c r="D84" s="158" t="s">
        <v>82</v>
      </c>
      <c r="E84" s="179" t="s">
        <v>34</v>
      </c>
      <c r="F84" s="158">
        <v>59</v>
      </c>
      <c r="G84" s="519">
        <v>161004231</v>
      </c>
      <c r="H84" s="506" t="s">
        <v>328</v>
      </c>
      <c r="I84" s="523">
        <v>4075.08</v>
      </c>
      <c r="J84" s="507">
        <v>4075.08</v>
      </c>
      <c r="K84" s="517">
        <v>4042.8</v>
      </c>
      <c r="L84" s="517">
        <v>4042.8</v>
      </c>
      <c r="M84" s="518"/>
      <c r="N84" s="317">
        <v>12.84</v>
      </c>
      <c r="O84" s="317">
        <v>7.01</v>
      </c>
      <c r="P84" s="317">
        <v>39.58</v>
      </c>
      <c r="Q84" s="318">
        <v>3860</v>
      </c>
      <c r="R84" s="317" t="s">
        <v>37</v>
      </c>
      <c r="S84" s="318">
        <f>((100-N84)/(100-O84))*Q84</f>
        <v>3617.9976341542101</v>
      </c>
      <c r="T84" s="317">
        <f>N84-O84</f>
        <v>5.83</v>
      </c>
      <c r="U84" s="316"/>
      <c r="V84" s="317">
        <v>13.44</v>
      </c>
      <c r="W84" s="317">
        <v>8.0299999999999994</v>
      </c>
      <c r="X84" s="317">
        <v>28</v>
      </c>
      <c r="Y84" s="155">
        <v>4731</v>
      </c>
      <c r="Z84" s="155" t="s">
        <v>68</v>
      </c>
      <c r="AA84" s="318">
        <f>((100-V84)/(100-W84))*Y84</f>
        <v>4452.7058823529414</v>
      </c>
      <c r="AB84" s="317">
        <f>(V84-W84)</f>
        <v>5.41</v>
      </c>
      <c r="AC84" s="320"/>
      <c r="AD84" s="53"/>
      <c r="AE84" s="54"/>
      <c r="AF84" s="53"/>
      <c r="AG84" s="77"/>
    </row>
    <row r="85" spans="1:33" ht="26.25" customHeight="1">
      <c r="A85" s="353">
        <v>26</v>
      </c>
      <c r="B85" s="528" t="s">
        <v>327</v>
      </c>
      <c r="C85" s="179">
        <v>25</v>
      </c>
      <c r="D85" s="158" t="s">
        <v>82</v>
      </c>
      <c r="E85" s="179" t="s">
        <v>34</v>
      </c>
      <c r="F85" s="158">
        <v>59</v>
      </c>
      <c r="G85" s="519">
        <v>151000062</v>
      </c>
      <c r="H85" s="506" t="s">
        <v>328</v>
      </c>
      <c r="I85" s="523">
        <v>4057.71</v>
      </c>
      <c r="J85" s="507">
        <v>4057.71</v>
      </c>
      <c r="K85" s="517">
        <v>4026.05</v>
      </c>
      <c r="L85" s="517">
        <v>4026.05</v>
      </c>
      <c r="M85" s="536"/>
      <c r="N85" s="446">
        <v>15.4</v>
      </c>
      <c r="O85" s="446">
        <v>8.59</v>
      </c>
      <c r="P85" s="446">
        <v>41.05</v>
      </c>
      <c r="Q85" s="537">
        <v>3628</v>
      </c>
      <c r="R85" s="446" t="s">
        <v>33</v>
      </c>
      <c r="S85" s="537">
        <f>((100-N85)/(100-O85))*Q85</f>
        <v>3357.715786019035</v>
      </c>
      <c r="T85" s="446">
        <f>N85-O85</f>
        <v>6.8100000000000005</v>
      </c>
      <c r="U85" s="538"/>
      <c r="V85" s="446">
        <v>13.27</v>
      </c>
      <c r="W85" s="446">
        <v>7.56</v>
      </c>
      <c r="X85" s="446">
        <v>31.08</v>
      </c>
      <c r="Y85" s="299">
        <v>4532</v>
      </c>
      <c r="Z85" s="299" t="s">
        <v>31</v>
      </c>
      <c r="AA85" s="537">
        <f>((100-V85)/(100-W85))*Y85</f>
        <v>4252.0592816962362</v>
      </c>
      <c r="AB85" s="446">
        <f>(V85-W85)</f>
        <v>5.71</v>
      </c>
      <c r="AC85" s="320"/>
      <c r="AD85" s="53"/>
      <c r="AE85" s="54"/>
      <c r="AF85" s="53"/>
      <c r="AG85" s="77"/>
    </row>
    <row r="86" spans="1:33" ht="26.25" customHeight="1">
      <c r="A86" s="415"/>
      <c r="B86" s="539"/>
      <c r="C86" s="240"/>
      <c r="D86" s="540" t="s">
        <v>82</v>
      </c>
      <c r="E86" s="540" t="s">
        <v>34</v>
      </c>
      <c r="F86" s="203"/>
      <c r="G86" s="541"/>
      <c r="H86" s="542"/>
      <c r="I86" s="543"/>
      <c r="J86" s="544">
        <f>SUM(J82:J85)</f>
        <v>16341.27</v>
      </c>
      <c r="K86" s="545">
        <f>SUM(K82:K85)</f>
        <v>16212.91</v>
      </c>
      <c r="L86" s="546"/>
      <c r="M86" s="547"/>
      <c r="N86" s="317"/>
      <c r="O86" s="317"/>
      <c r="P86" s="317"/>
      <c r="Q86" s="378">
        <f>SUMPRODUCT(Q82:Q85,$K82:$K85)/$K86</f>
        <v>3632.6869015424968</v>
      </c>
      <c r="R86" s="378" t="s">
        <v>33</v>
      </c>
      <c r="S86" s="378">
        <f t="shared" ref="S86" si="11">SUMPRODUCT(S82:S85,$K82:$K85)/$K86</f>
        <v>3351.6845003307153</v>
      </c>
      <c r="T86" s="317"/>
      <c r="U86" s="316"/>
      <c r="V86" s="317">
        <f>SUMPRODUCT(V82:V85,$J82:$J85)/$J86</f>
        <v>13.562993310801422</v>
      </c>
      <c r="W86" s="317">
        <f t="shared" ref="W86:AB86" si="12">SUMPRODUCT(W82:W85,$J82:$J85)/$J86</f>
        <v>7.3343022176366954</v>
      </c>
      <c r="X86" s="317">
        <f t="shared" si="12"/>
        <v>31.451778007462085</v>
      </c>
      <c r="Y86" s="378">
        <f t="shared" si="12"/>
        <v>4519.0873854969659</v>
      </c>
      <c r="Z86" s="378" t="s">
        <v>31</v>
      </c>
      <c r="AA86" s="378">
        <f t="shared" si="12"/>
        <v>4216.2084458090358</v>
      </c>
      <c r="AB86" s="317">
        <f t="shared" si="12"/>
        <v>6.2286910931647288</v>
      </c>
      <c r="AC86" s="320"/>
      <c r="AD86" s="53"/>
      <c r="AE86" s="54"/>
      <c r="AF86" s="53"/>
      <c r="AG86" s="77"/>
    </row>
    <row r="87" spans="1:33" ht="26.25" customHeight="1">
      <c r="A87" s="415"/>
      <c r="B87" s="539"/>
      <c r="C87" s="240"/>
      <c r="D87" s="203"/>
      <c r="E87" s="240"/>
      <c r="F87" s="203"/>
      <c r="G87" s="541"/>
      <c r="H87" s="542"/>
      <c r="I87" s="543"/>
      <c r="J87" s="548"/>
      <c r="K87" s="549"/>
      <c r="L87" s="546"/>
      <c r="M87" s="547"/>
      <c r="N87" s="317"/>
      <c r="O87" s="317"/>
      <c r="P87" s="317"/>
      <c r="Q87" s="318"/>
      <c r="R87" s="317"/>
      <c r="S87" s="318"/>
      <c r="T87" s="317"/>
      <c r="U87" s="316"/>
      <c r="V87" s="317"/>
      <c r="W87" s="317"/>
      <c r="X87" s="317"/>
      <c r="Y87" s="155"/>
      <c r="Z87" s="155"/>
      <c r="AA87" s="318"/>
      <c r="AB87" s="317"/>
      <c r="AC87" s="320"/>
      <c r="AD87" s="53"/>
      <c r="AE87" s="54"/>
      <c r="AF87" s="53"/>
      <c r="AG87" s="77"/>
    </row>
    <row r="88" spans="1:33" ht="26.25" customHeight="1">
      <c r="A88" s="550"/>
      <c r="B88" s="551"/>
      <c r="C88" s="552"/>
      <c r="D88" s="552"/>
      <c r="E88" s="552"/>
      <c r="F88" s="552"/>
      <c r="G88" s="553"/>
      <c r="H88" s="554"/>
      <c r="I88" s="555"/>
      <c r="J88" s="555"/>
      <c r="K88" s="556"/>
      <c r="L88" s="557"/>
      <c r="M88" s="557"/>
      <c r="N88" s="558"/>
      <c r="O88" s="558"/>
      <c r="P88" s="558"/>
      <c r="Q88" s="511"/>
      <c r="R88" s="558"/>
      <c r="S88" s="511"/>
      <c r="T88" s="558"/>
      <c r="U88" s="558"/>
      <c r="V88" s="558"/>
      <c r="W88" s="558"/>
      <c r="X88" s="558"/>
      <c r="Y88" s="510"/>
      <c r="Z88" s="510"/>
      <c r="AA88" s="511"/>
      <c r="AB88" s="558"/>
      <c r="AC88" s="320"/>
      <c r="AD88" s="53"/>
      <c r="AE88" s="54"/>
      <c r="AF88" s="53"/>
      <c r="AG88" s="77"/>
    </row>
    <row r="89" spans="1:33" ht="50.25" customHeight="1">
      <c r="A89" s="19" t="s">
        <v>4</v>
      </c>
      <c r="B89" s="20" t="s">
        <v>5</v>
      </c>
      <c r="C89" s="20" t="s">
        <v>6</v>
      </c>
      <c r="D89" s="20" t="s">
        <v>7</v>
      </c>
      <c r="E89" s="21" t="s">
        <v>8</v>
      </c>
      <c r="F89" s="20" t="s">
        <v>9</v>
      </c>
      <c r="G89" s="20" t="s">
        <v>10</v>
      </c>
      <c r="H89" s="20" t="s">
        <v>11</v>
      </c>
      <c r="I89" s="22" t="s">
        <v>12</v>
      </c>
      <c r="J89" s="23"/>
      <c r="K89" s="24"/>
      <c r="L89" s="20" t="s">
        <v>13</v>
      </c>
      <c r="M89" s="93"/>
      <c r="N89" s="26" t="s">
        <v>14</v>
      </c>
      <c r="O89" s="27" t="s">
        <v>297</v>
      </c>
      <c r="P89" s="27"/>
      <c r="Q89" s="27"/>
      <c r="R89" s="27"/>
      <c r="S89" s="28" t="s">
        <v>16</v>
      </c>
      <c r="T89" s="29" t="s">
        <v>17</v>
      </c>
      <c r="U89" s="98"/>
      <c r="V89" s="26" t="s">
        <v>14</v>
      </c>
      <c r="W89" s="27" t="s">
        <v>298</v>
      </c>
      <c r="X89" s="27"/>
      <c r="Y89" s="27"/>
      <c r="Z89" s="27"/>
      <c r="AA89" s="28" t="s">
        <v>16</v>
      </c>
      <c r="AB89" s="29" t="s">
        <v>17</v>
      </c>
      <c r="AC89" s="31" t="s">
        <v>19</v>
      </c>
      <c r="AD89" s="32" t="s">
        <v>20</v>
      </c>
      <c r="AE89" s="32" t="s">
        <v>21</v>
      </c>
      <c r="AF89" s="32" t="s">
        <v>22</v>
      </c>
      <c r="AG89" s="77"/>
    </row>
    <row r="90" spans="1:33" ht="50.25" customHeight="1">
      <c r="A90" s="152"/>
      <c r="B90" s="278"/>
      <c r="C90" s="278"/>
      <c r="D90" s="278"/>
      <c r="E90" s="279"/>
      <c r="F90" s="278"/>
      <c r="G90" s="278"/>
      <c r="H90" s="278"/>
      <c r="I90" s="346" t="s">
        <v>23</v>
      </c>
      <c r="J90" s="154" t="s">
        <v>24</v>
      </c>
      <c r="K90" s="347" t="s">
        <v>13</v>
      </c>
      <c r="L90" s="278"/>
      <c r="M90" s="348"/>
      <c r="N90" s="94"/>
      <c r="O90" s="346" t="s">
        <v>25</v>
      </c>
      <c r="P90" s="346" t="s">
        <v>26</v>
      </c>
      <c r="Q90" s="349" t="s">
        <v>27</v>
      </c>
      <c r="R90" s="89" t="s">
        <v>28</v>
      </c>
      <c r="S90" s="350"/>
      <c r="T90" s="97"/>
      <c r="U90" s="351"/>
      <c r="V90" s="94"/>
      <c r="W90" s="346" t="s">
        <v>25</v>
      </c>
      <c r="X90" s="346" t="s">
        <v>26</v>
      </c>
      <c r="Y90" s="352" t="s">
        <v>27</v>
      </c>
      <c r="Z90" s="89" t="s">
        <v>28</v>
      </c>
      <c r="AA90" s="350"/>
      <c r="AB90" s="97"/>
      <c r="AC90" s="31"/>
      <c r="AD90" s="32"/>
      <c r="AE90" s="32"/>
      <c r="AF90" s="32"/>
      <c r="AG90" s="77"/>
    </row>
    <row r="91" spans="1:33" ht="26.25" customHeight="1">
      <c r="A91" s="353"/>
      <c r="B91" s="505"/>
      <c r="C91" s="179">
        <v>1</v>
      </c>
      <c r="D91" s="172" t="s">
        <v>103</v>
      </c>
      <c r="E91" s="172" t="s">
        <v>34</v>
      </c>
      <c r="F91" s="158"/>
      <c r="G91" s="158"/>
      <c r="H91" s="506"/>
      <c r="I91" s="507"/>
      <c r="J91" s="559">
        <v>4055.24</v>
      </c>
      <c r="K91" s="560">
        <v>4024</v>
      </c>
      <c r="L91" s="412"/>
      <c r="M91" s="509"/>
      <c r="N91" s="317"/>
      <c r="O91" s="317"/>
      <c r="P91" s="317"/>
      <c r="Q91" s="561">
        <v>3131</v>
      </c>
      <c r="R91" s="562" t="s">
        <v>47</v>
      </c>
      <c r="S91" s="561">
        <v>2796.5888270547948</v>
      </c>
      <c r="T91" s="317"/>
      <c r="U91" s="316"/>
      <c r="V91" s="317"/>
      <c r="W91" s="317"/>
      <c r="X91" s="317"/>
      <c r="Y91" s="563">
        <v>4150</v>
      </c>
      <c r="Z91" s="563" t="s">
        <v>34</v>
      </c>
      <c r="AA91" s="561">
        <v>3850</v>
      </c>
      <c r="AB91" s="317"/>
      <c r="AC91" s="320"/>
      <c r="AD91" s="53"/>
      <c r="AE91" s="54"/>
      <c r="AF91" s="53"/>
      <c r="AG91" s="77"/>
    </row>
    <row r="92" spans="1:33" ht="26.25" customHeight="1">
      <c r="A92" s="353"/>
      <c r="B92" s="513"/>
      <c r="C92" s="179">
        <v>2</v>
      </c>
      <c r="D92" s="172" t="s">
        <v>89</v>
      </c>
      <c r="E92" s="172" t="s">
        <v>37</v>
      </c>
      <c r="F92" s="524"/>
      <c r="G92" s="524"/>
      <c r="H92" s="525"/>
      <c r="I92" s="507"/>
      <c r="J92" s="564">
        <v>31458.530000000002</v>
      </c>
      <c r="K92" s="565">
        <v>31210.82</v>
      </c>
      <c r="L92" s="517"/>
      <c r="M92" s="518"/>
      <c r="N92" s="317"/>
      <c r="O92" s="317"/>
      <c r="P92" s="317"/>
      <c r="Q92" s="561">
        <v>2213.5512910669154</v>
      </c>
      <c r="R92" s="561" t="s">
        <v>54</v>
      </c>
      <c r="S92" s="561">
        <v>1979.8598383502931</v>
      </c>
      <c r="T92" s="317"/>
      <c r="U92" s="316"/>
      <c r="V92" s="317"/>
      <c r="W92" s="317"/>
      <c r="X92" s="317"/>
      <c r="Y92" s="561">
        <v>3635.0580414914489</v>
      </c>
      <c r="Z92" s="561" t="s">
        <v>33</v>
      </c>
      <c r="AA92" s="561">
        <v>3318.5010985500685</v>
      </c>
      <c r="AB92" s="317"/>
      <c r="AC92" s="320"/>
      <c r="AD92" s="53"/>
      <c r="AE92" s="54"/>
      <c r="AF92" s="53"/>
      <c r="AG92" s="77"/>
    </row>
    <row r="93" spans="1:33" ht="26.25" customHeight="1">
      <c r="A93" s="353"/>
      <c r="B93" s="505"/>
      <c r="C93" s="179">
        <v>3</v>
      </c>
      <c r="D93" s="172" t="s">
        <v>65</v>
      </c>
      <c r="E93" s="172" t="s">
        <v>34</v>
      </c>
      <c r="F93" s="158"/>
      <c r="G93" s="159"/>
      <c r="H93" s="506"/>
      <c r="I93" s="523"/>
      <c r="J93" s="564">
        <v>816.41999999999962</v>
      </c>
      <c r="K93" s="565">
        <v>786.77999999999975</v>
      </c>
      <c r="L93" s="517"/>
      <c r="M93" s="518"/>
      <c r="N93" s="317"/>
      <c r="O93" s="317"/>
      <c r="P93" s="317"/>
      <c r="Q93" s="561">
        <v>4209</v>
      </c>
      <c r="R93" s="562" t="s">
        <v>34</v>
      </c>
      <c r="S93" s="561">
        <v>3852.2747018739356</v>
      </c>
      <c r="T93" s="317"/>
      <c r="U93" s="316"/>
      <c r="V93" s="317"/>
      <c r="W93" s="317"/>
      <c r="X93" s="317"/>
      <c r="Y93" s="563">
        <v>4559</v>
      </c>
      <c r="Z93" s="563" t="s">
        <v>31</v>
      </c>
      <c r="AA93" s="561">
        <v>3969.7749272394099</v>
      </c>
      <c r="AB93" s="317"/>
      <c r="AC93" s="320"/>
      <c r="AD93" s="53"/>
      <c r="AE93" s="54"/>
      <c r="AF93" s="53"/>
      <c r="AG93" s="77"/>
    </row>
    <row r="94" spans="1:33" ht="26.25" customHeight="1">
      <c r="A94" s="353"/>
      <c r="B94" s="528"/>
      <c r="C94" s="179">
        <v>4</v>
      </c>
      <c r="D94" s="164" t="s">
        <v>315</v>
      </c>
      <c r="E94" s="164" t="s">
        <v>34</v>
      </c>
      <c r="F94" s="158"/>
      <c r="G94" s="519"/>
      <c r="H94" s="506"/>
      <c r="I94" s="523"/>
      <c r="J94" s="564">
        <v>3656.4</v>
      </c>
      <c r="K94" s="565">
        <v>3628.25</v>
      </c>
      <c r="L94" s="529"/>
      <c r="M94" s="530"/>
      <c r="N94" s="317"/>
      <c r="O94" s="317"/>
      <c r="P94" s="317"/>
      <c r="Q94" s="561">
        <v>3777</v>
      </c>
      <c r="R94" s="562" t="s">
        <v>37</v>
      </c>
      <c r="S94" s="561">
        <v>3454.8866439812841</v>
      </c>
      <c r="T94" s="317"/>
      <c r="U94" s="316"/>
      <c r="V94" s="317"/>
      <c r="W94" s="317"/>
      <c r="X94" s="317"/>
      <c r="Y94" s="563">
        <v>3431</v>
      </c>
      <c r="Z94" s="563" t="s">
        <v>33</v>
      </c>
      <c r="AA94" s="561">
        <v>3273.23183612504</v>
      </c>
      <c r="AB94" s="317"/>
      <c r="AC94" s="320"/>
      <c r="AD94" s="53"/>
      <c r="AE94" s="54"/>
      <c r="AF94" s="53"/>
      <c r="AG94" s="77"/>
    </row>
    <row r="95" spans="1:33" ht="26.25" customHeight="1">
      <c r="A95" s="353"/>
      <c r="B95" s="528"/>
      <c r="C95" s="179">
        <v>5</v>
      </c>
      <c r="D95" s="172" t="s">
        <v>318</v>
      </c>
      <c r="E95" s="172" t="s">
        <v>47</v>
      </c>
      <c r="F95" s="158"/>
      <c r="G95" s="519"/>
      <c r="H95" s="158"/>
      <c r="I95" s="520"/>
      <c r="J95" s="559">
        <v>3958.2</v>
      </c>
      <c r="K95" s="566">
        <v>3926.95</v>
      </c>
      <c r="L95" s="198"/>
      <c r="M95" s="531"/>
      <c r="N95" s="317"/>
      <c r="O95" s="317"/>
      <c r="P95" s="317"/>
      <c r="Q95" s="561">
        <v>2131</v>
      </c>
      <c r="R95" s="562" t="s">
        <v>166</v>
      </c>
      <c r="S95" s="561">
        <v>1974.7296475031474</v>
      </c>
      <c r="T95" s="317"/>
      <c r="U95" s="316"/>
      <c r="V95" s="317"/>
      <c r="W95" s="317"/>
      <c r="X95" s="317"/>
      <c r="Y95" s="563">
        <v>3250</v>
      </c>
      <c r="Z95" s="563" t="s">
        <v>47</v>
      </c>
      <c r="AA95" s="561">
        <v>2950</v>
      </c>
      <c r="AB95" s="317"/>
      <c r="AC95" s="320"/>
      <c r="AD95" s="53"/>
      <c r="AE95" s="54"/>
      <c r="AF95" s="53"/>
      <c r="AG95" s="77"/>
    </row>
    <row r="96" spans="1:33" ht="26.25" customHeight="1">
      <c r="A96" s="353"/>
      <c r="B96" s="528"/>
      <c r="C96" s="179">
        <v>6</v>
      </c>
      <c r="D96" s="172" t="s">
        <v>321</v>
      </c>
      <c r="E96" s="172" t="s">
        <v>33</v>
      </c>
      <c r="F96" s="158"/>
      <c r="G96" s="519"/>
      <c r="H96" s="506"/>
      <c r="I96" s="520"/>
      <c r="J96" s="559">
        <v>3514.74</v>
      </c>
      <c r="K96" s="560">
        <v>3487.66</v>
      </c>
      <c r="L96" s="158"/>
      <c r="M96" s="521"/>
      <c r="N96" s="317"/>
      <c r="O96" s="317"/>
      <c r="P96" s="317"/>
      <c r="Q96" s="561">
        <v>2669</v>
      </c>
      <c r="R96" s="562" t="s">
        <v>50</v>
      </c>
      <c r="S96" s="561">
        <v>2450.6650077760501</v>
      </c>
      <c r="T96" s="317"/>
      <c r="U96" s="316"/>
      <c r="V96" s="317"/>
      <c r="W96" s="317"/>
      <c r="X96" s="317"/>
      <c r="Y96" s="563">
        <v>3550</v>
      </c>
      <c r="Z96" s="563" t="s">
        <v>33</v>
      </c>
      <c r="AA96" s="561">
        <v>3250</v>
      </c>
      <c r="AB96" s="317"/>
      <c r="AC96" s="320"/>
      <c r="AD96" s="53"/>
      <c r="AE96" s="54"/>
      <c r="AF96" s="53"/>
      <c r="AG96" s="77"/>
    </row>
    <row r="97" spans="1:33" ht="26.25" customHeight="1">
      <c r="A97" s="353"/>
      <c r="B97" s="528"/>
      <c r="C97" s="179">
        <v>7</v>
      </c>
      <c r="D97" s="172" t="s">
        <v>72</v>
      </c>
      <c r="E97" s="172" t="s">
        <v>34</v>
      </c>
      <c r="F97" s="158"/>
      <c r="G97" s="519"/>
      <c r="H97" s="158"/>
      <c r="I97" s="534"/>
      <c r="J97" s="564">
        <v>52856.229999999996</v>
      </c>
      <c r="K97" s="567">
        <v>52274.250000000007</v>
      </c>
      <c r="L97" s="198"/>
      <c r="M97" s="531"/>
      <c r="N97" s="317"/>
      <c r="O97" s="317"/>
      <c r="P97" s="317"/>
      <c r="Q97" s="561">
        <v>3648.3919466229127</v>
      </c>
      <c r="R97" s="561" t="s">
        <v>33</v>
      </c>
      <c r="S97" s="561">
        <v>3385.4261894520118</v>
      </c>
      <c r="T97" s="317"/>
      <c r="U97" s="316"/>
      <c r="V97" s="379">
        <v>13.754073669272289</v>
      </c>
      <c r="W97" s="379">
        <v>6.978525918325996</v>
      </c>
      <c r="X97" s="379">
        <v>37.002758970891414</v>
      </c>
      <c r="Y97" s="561">
        <v>4108.2525367397566</v>
      </c>
      <c r="Z97" s="561" t="s">
        <v>34</v>
      </c>
      <c r="AA97" s="561">
        <v>3809.14681045308</v>
      </c>
      <c r="AB97" s="379">
        <v>6.775547750946294</v>
      </c>
      <c r="AC97" s="320"/>
      <c r="AD97" s="53"/>
      <c r="AE97" s="54"/>
      <c r="AF97" s="53"/>
      <c r="AG97" s="77"/>
    </row>
    <row r="98" spans="1:33" ht="26.25" customHeight="1">
      <c r="A98" s="353"/>
      <c r="B98" s="528"/>
      <c r="C98" s="179">
        <v>8</v>
      </c>
      <c r="D98" s="172" t="s">
        <v>80</v>
      </c>
      <c r="E98" s="172" t="s">
        <v>34</v>
      </c>
      <c r="F98" s="158"/>
      <c r="G98" s="519"/>
      <c r="H98" s="158"/>
      <c r="I98" s="534"/>
      <c r="J98" s="559">
        <v>3780.54</v>
      </c>
      <c r="K98" s="566">
        <v>3750.64</v>
      </c>
      <c r="L98" s="198"/>
      <c r="M98" s="531"/>
      <c r="N98" s="317"/>
      <c r="O98" s="317"/>
      <c r="P98" s="317"/>
      <c r="Q98" s="561">
        <v>4024</v>
      </c>
      <c r="R98" s="562" t="s">
        <v>34</v>
      </c>
      <c r="S98" s="561">
        <v>3903.7271111111113</v>
      </c>
      <c r="T98" s="317"/>
      <c r="U98" s="316"/>
      <c r="V98" s="317"/>
      <c r="W98" s="317"/>
      <c r="X98" s="317"/>
      <c r="Y98" s="563">
        <v>4150</v>
      </c>
      <c r="Z98" s="563" t="s">
        <v>34</v>
      </c>
      <c r="AA98" s="561">
        <v>3850</v>
      </c>
      <c r="AB98" s="317"/>
      <c r="AC98" s="320"/>
      <c r="AD98" s="53"/>
      <c r="AE98" s="54"/>
      <c r="AF98" s="53"/>
      <c r="AG98" s="77"/>
    </row>
    <row r="99" spans="1:33" ht="26.25" customHeight="1">
      <c r="A99" s="353"/>
      <c r="B99" s="505"/>
      <c r="C99" s="179">
        <v>9</v>
      </c>
      <c r="D99" s="164" t="s">
        <v>333</v>
      </c>
      <c r="E99" s="164" t="s">
        <v>334</v>
      </c>
      <c r="F99" s="158"/>
      <c r="G99" s="519"/>
      <c r="H99" s="506"/>
      <c r="I99" s="523"/>
      <c r="J99" s="564">
        <v>2059.1999999999998</v>
      </c>
      <c r="K99" s="565">
        <v>2059.1999999999998</v>
      </c>
      <c r="L99" s="517"/>
      <c r="M99" s="518"/>
      <c r="N99" s="317"/>
      <c r="O99" s="317"/>
      <c r="P99" s="317"/>
      <c r="Q99" s="561">
        <v>3448</v>
      </c>
      <c r="R99" s="562" t="s">
        <v>33</v>
      </c>
      <c r="S99" s="561">
        <v>3162.1907436297452</v>
      </c>
      <c r="T99" s="317"/>
      <c r="U99" s="316"/>
      <c r="V99" s="317"/>
      <c r="W99" s="317"/>
      <c r="X99" s="317"/>
      <c r="Y99" s="563">
        <v>4539</v>
      </c>
      <c r="Z99" s="563" t="s">
        <v>31</v>
      </c>
      <c r="AA99" s="561">
        <v>4373.9712470048962</v>
      </c>
      <c r="AB99" s="317"/>
      <c r="AC99" s="320"/>
      <c r="AD99" s="53"/>
      <c r="AE99" s="54"/>
      <c r="AF99" s="53"/>
      <c r="AG99" s="77"/>
    </row>
    <row r="100" spans="1:33" ht="26.25" customHeight="1">
      <c r="A100" s="353"/>
      <c r="B100" s="505"/>
      <c r="C100" s="179">
        <v>10</v>
      </c>
      <c r="D100" s="164" t="s">
        <v>333</v>
      </c>
      <c r="E100" s="164" t="s">
        <v>66</v>
      </c>
      <c r="F100" s="158"/>
      <c r="G100" s="519"/>
      <c r="H100" s="506"/>
      <c r="I100" s="523"/>
      <c r="J100" s="564">
        <v>989.4</v>
      </c>
      <c r="K100" s="565">
        <v>989.4</v>
      </c>
      <c r="L100" s="517"/>
      <c r="M100" s="518"/>
      <c r="N100" s="317"/>
      <c r="O100" s="317"/>
      <c r="P100" s="317"/>
      <c r="Q100" s="561">
        <v>3448</v>
      </c>
      <c r="R100" s="562" t="s">
        <v>33</v>
      </c>
      <c r="S100" s="561">
        <v>3162.1907436297452</v>
      </c>
      <c r="T100" s="317"/>
      <c r="U100" s="316"/>
      <c r="V100" s="317"/>
      <c r="W100" s="317"/>
      <c r="X100" s="317"/>
      <c r="Y100" s="563">
        <v>4158</v>
      </c>
      <c r="Z100" s="563" t="s">
        <v>34</v>
      </c>
      <c r="AA100" s="561">
        <v>3942.0445177246493</v>
      </c>
      <c r="AB100" s="317"/>
      <c r="AC100" s="320"/>
      <c r="AD100" s="53"/>
      <c r="AE100" s="54"/>
      <c r="AF100" s="53"/>
      <c r="AG100" s="77"/>
    </row>
    <row r="101" spans="1:33" ht="26.25" customHeight="1">
      <c r="A101" s="353"/>
      <c r="B101" s="505"/>
      <c r="C101" s="179">
        <v>11</v>
      </c>
      <c r="D101" s="164" t="s">
        <v>333</v>
      </c>
      <c r="E101" s="164" t="s">
        <v>71</v>
      </c>
      <c r="F101" s="158"/>
      <c r="G101" s="519"/>
      <c r="H101" s="506"/>
      <c r="I101" s="523"/>
      <c r="J101" s="564">
        <v>427</v>
      </c>
      <c r="K101" s="565">
        <v>394.48999999999978</v>
      </c>
      <c r="L101" s="517"/>
      <c r="M101" s="518"/>
      <c r="N101" s="317"/>
      <c r="O101" s="317"/>
      <c r="P101" s="317"/>
      <c r="Q101" s="561">
        <v>3448</v>
      </c>
      <c r="R101" s="562" t="s">
        <v>33</v>
      </c>
      <c r="S101" s="561">
        <v>3162.1907436297452</v>
      </c>
      <c r="T101" s="317"/>
      <c r="U101" s="316"/>
      <c r="V101" s="317"/>
      <c r="W101" s="317"/>
      <c r="X101" s="317"/>
      <c r="Y101" s="563">
        <v>4361</v>
      </c>
      <c r="Z101" s="563" t="s">
        <v>31</v>
      </c>
      <c r="AA101" s="561">
        <v>4132.618453865337</v>
      </c>
      <c r="AB101" s="317"/>
      <c r="AC101" s="320"/>
      <c r="AD101" s="53"/>
      <c r="AE101" s="54"/>
      <c r="AF101" s="53"/>
      <c r="AG101" s="77"/>
    </row>
    <row r="102" spans="1:33" ht="26.25" customHeight="1">
      <c r="A102" s="353"/>
      <c r="B102" s="505"/>
      <c r="C102" s="179">
        <v>12</v>
      </c>
      <c r="D102" s="164" t="s">
        <v>333</v>
      </c>
      <c r="E102" s="164" t="s">
        <v>68</v>
      </c>
      <c r="F102" s="158"/>
      <c r="G102" s="519"/>
      <c r="H102" s="506"/>
      <c r="I102" s="523"/>
      <c r="J102" s="564">
        <v>640.79999999999995</v>
      </c>
      <c r="K102" s="565">
        <v>640.79999999999995</v>
      </c>
      <c r="L102" s="517"/>
      <c r="M102" s="518"/>
      <c r="N102" s="317"/>
      <c r="O102" s="317"/>
      <c r="P102" s="317"/>
      <c r="Q102" s="561">
        <v>3448</v>
      </c>
      <c r="R102" s="562" t="s">
        <v>33</v>
      </c>
      <c r="S102" s="561">
        <v>3162.1907436297452</v>
      </c>
      <c r="T102" s="317"/>
      <c r="U102" s="316"/>
      <c r="V102" s="317"/>
      <c r="W102" s="317"/>
      <c r="X102" s="317"/>
      <c r="Y102" s="563">
        <v>4283</v>
      </c>
      <c r="Z102" s="563" t="s">
        <v>34</v>
      </c>
      <c r="AA102" s="561">
        <v>4099.2704310614763</v>
      </c>
      <c r="AB102" s="317"/>
      <c r="AC102" s="320"/>
      <c r="AD102" s="53"/>
      <c r="AE102" s="54"/>
      <c r="AF102" s="53"/>
      <c r="AG102" s="77"/>
    </row>
    <row r="103" spans="1:33" ht="26.25" customHeight="1">
      <c r="A103" s="353"/>
      <c r="B103" s="505"/>
      <c r="C103" s="179">
        <v>13</v>
      </c>
      <c r="D103" s="172" t="s">
        <v>81</v>
      </c>
      <c r="E103" s="172" t="s">
        <v>68</v>
      </c>
      <c r="F103" s="158"/>
      <c r="G103" s="159"/>
      <c r="H103" s="506"/>
      <c r="I103" s="523"/>
      <c r="J103" s="564">
        <v>3031.3</v>
      </c>
      <c r="K103" s="565">
        <v>3031.3</v>
      </c>
      <c r="L103" s="517"/>
      <c r="M103" s="518"/>
      <c r="N103" s="317"/>
      <c r="O103" s="317"/>
      <c r="P103" s="317"/>
      <c r="Q103" s="561">
        <v>4220</v>
      </c>
      <c r="R103" s="562" t="s">
        <v>34</v>
      </c>
      <c r="S103" s="561">
        <v>3867.3550181896003</v>
      </c>
      <c r="T103" s="317"/>
      <c r="U103" s="316"/>
      <c r="V103" s="317"/>
      <c r="W103" s="317"/>
      <c r="X103" s="317"/>
      <c r="Y103" s="563">
        <v>4745</v>
      </c>
      <c r="Z103" s="563" t="s">
        <v>68</v>
      </c>
      <c r="AA103" s="561">
        <v>4208.3873390557937</v>
      </c>
      <c r="AB103" s="317"/>
      <c r="AC103" s="320"/>
      <c r="AD103" s="53"/>
      <c r="AE103" s="54"/>
      <c r="AF103" s="53"/>
      <c r="AG103" s="77"/>
    </row>
    <row r="104" spans="1:33" ht="26.25" customHeight="1">
      <c r="A104" s="353"/>
      <c r="B104" s="528"/>
      <c r="C104" s="179">
        <v>14</v>
      </c>
      <c r="D104" s="172" t="s">
        <v>97</v>
      </c>
      <c r="E104" s="172" t="s">
        <v>34</v>
      </c>
      <c r="F104" s="158"/>
      <c r="G104" s="519"/>
      <c r="H104" s="158"/>
      <c r="I104" s="520"/>
      <c r="J104" s="559">
        <v>7944.8</v>
      </c>
      <c r="K104" s="567">
        <v>7883.23</v>
      </c>
      <c r="L104" s="198"/>
      <c r="M104" s="531"/>
      <c r="N104" s="317"/>
      <c r="O104" s="317"/>
      <c r="P104" s="317"/>
      <c r="Q104" s="561">
        <v>3614.7711153930563</v>
      </c>
      <c r="R104" s="561" t="s">
        <v>33</v>
      </c>
      <c r="S104" s="561">
        <v>3393.2294959629862</v>
      </c>
      <c r="T104" s="317"/>
      <c r="U104" s="316"/>
      <c r="V104" s="317"/>
      <c r="W104" s="317"/>
      <c r="X104" s="317"/>
      <c r="Y104" s="563">
        <v>4150</v>
      </c>
      <c r="Z104" s="563" t="s">
        <v>34</v>
      </c>
      <c r="AA104" s="561">
        <v>3850</v>
      </c>
      <c r="AB104" s="317"/>
      <c r="AC104" s="320"/>
      <c r="AD104" s="53"/>
      <c r="AE104" s="54"/>
      <c r="AF104" s="53"/>
      <c r="AG104" s="77"/>
    </row>
    <row r="105" spans="1:33" ht="26.25" customHeight="1">
      <c r="A105" s="415"/>
      <c r="B105" s="539"/>
      <c r="C105" s="179">
        <v>15</v>
      </c>
      <c r="D105" s="540" t="s">
        <v>82</v>
      </c>
      <c r="E105" s="540" t="s">
        <v>34</v>
      </c>
      <c r="F105" s="203"/>
      <c r="G105" s="541"/>
      <c r="H105" s="542"/>
      <c r="I105" s="543"/>
      <c r="J105" s="568">
        <v>16341.27</v>
      </c>
      <c r="K105" s="569">
        <v>16212.91</v>
      </c>
      <c r="L105" s="546"/>
      <c r="M105" s="547"/>
      <c r="N105" s="317"/>
      <c r="O105" s="317"/>
      <c r="P105" s="317"/>
      <c r="Q105" s="561">
        <v>3632.6869015424968</v>
      </c>
      <c r="R105" s="561" t="s">
        <v>33</v>
      </c>
      <c r="S105" s="561">
        <v>3351.6845003307153</v>
      </c>
      <c r="T105" s="317"/>
      <c r="U105" s="316"/>
      <c r="V105" s="317">
        <v>13.562993310801422</v>
      </c>
      <c r="W105" s="317">
        <v>7.3343022176366954</v>
      </c>
      <c r="X105" s="317">
        <v>31.451778007462085</v>
      </c>
      <c r="Y105" s="561">
        <v>4519.0873854969659</v>
      </c>
      <c r="Z105" s="561" t="s">
        <v>31</v>
      </c>
      <c r="AA105" s="561">
        <v>4216.2084458090358</v>
      </c>
      <c r="AB105" s="317">
        <v>6.2286910931647288</v>
      </c>
      <c r="AC105" s="320"/>
      <c r="AD105" s="53"/>
      <c r="AE105" s="54"/>
      <c r="AF105" s="53"/>
      <c r="AG105" s="77"/>
    </row>
    <row r="106" spans="1:33" ht="26.25" customHeight="1">
      <c r="A106" s="53"/>
      <c r="B106" s="428"/>
      <c r="C106" s="179">
        <v>16</v>
      </c>
      <c r="D106" s="59"/>
      <c r="E106" s="114"/>
      <c r="F106" s="107"/>
      <c r="G106" s="59"/>
      <c r="H106" s="59"/>
      <c r="I106" s="127"/>
      <c r="J106" s="130">
        <f>SUM(J91:J105)</f>
        <v>135530.06999999998</v>
      </c>
      <c r="K106" s="129">
        <f>SUM(K91:K105)</f>
        <v>134300.68</v>
      </c>
      <c r="L106" s="108"/>
      <c r="M106" s="110"/>
      <c r="N106" s="49"/>
      <c r="O106" s="49"/>
      <c r="P106" s="49"/>
      <c r="Q106" s="58">
        <f>SUMPRODUCT(Q91:Q105,$K91:$K105)/$K106</f>
        <v>3249.8242887146757</v>
      </c>
      <c r="R106" s="58" t="s">
        <v>47</v>
      </c>
      <c r="S106" s="58">
        <f t="shared" ref="S106" si="13">SUMPRODUCT(S91:S105,$K91:$K105)/$K106</f>
        <v>2995.1729858451477</v>
      </c>
      <c r="T106" s="49"/>
      <c r="U106" s="50"/>
      <c r="V106" s="49"/>
      <c r="W106" s="49"/>
      <c r="X106" s="49"/>
      <c r="Y106" s="58">
        <f>SUMPRODUCT(Y91:Y105,$J91:$J105)/$J106</f>
        <v>4020.4867276317359</v>
      </c>
      <c r="Z106" s="58" t="s">
        <v>34</v>
      </c>
      <c r="AA106" s="58">
        <f t="shared" ref="AA106" si="14">SUMPRODUCT(AA91:AA105,$J91:$J105)/$J106</f>
        <v>3716.8876910664085</v>
      </c>
      <c r="AB106" s="49"/>
      <c r="AC106" s="51"/>
      <c r="AD106" s="53"/>
      <c r="AE106" s="54"/>
      <c r="AF106" s="53"/>
      <c r="AG106" s="77"/>
    </row>
    <row r="107" spans="1:33" ht="26.25" customHeight="1">
      <c r="K107" s="274"/>
      <c r="L107" s="274"/>
      <c r="M107" s="274"/>
    </row>
    <row r="108" spans="1:33" ht="26.25" customHeight="1">
      <c r="K108" s="333"/>
      <c r="L108" s="333"/>
      <c r="M108" s="333"/>
    </row>
    <row r="109" spans="1:33" ht="26.25" customHeight="1">
      <c r="K109" s="333"/>
      <c r="L109" s="333"/>
      <c r="M109" s="333"/>
    </row>
    <row r="110" spans="1:33" ht="26.25" customHeight="1">
      <c r="K110" s="333"/>
      <c r="L110" s="333"/>
      <c r="M110" s="333"/>
    </row>
    <row r="111" spans="1:33" ht="26.25" customHeight="1">
      <c r="K111" s="274"/>
      <c r="L111" s="274"/>
      <c r="M111" s="274"/>
    </row>
    <row r="112" spans="1:33" ht="26.25" customHeight="1">
      <c r="K112" s="274"/>
      <c r="L112" s="274"/>
      <c r="M112" s="274"/>
    </row>
    <row r="113" spans="11:13" ht="26.25" customHeight="1">
      <c r="K113" s="342"/>
      <c r="L113" s="274"/>
      <c r="M113" s="274"/>
    </row>
    <row r="114" spans="11:13" ht="31.5" customHeight="1">
      <c r="K114" s="342"/>
      <c r="L114" s="274"/>
      <c r="M114" s="274"/>
    </row>
    <row r="115" spans="11:13" ht="15" customHeight="1"/>
    <row r="116" spans="11:13" ht="15" customHeight="1"/>
  </sheetData>
  <mergeCells count="47">
    <mergeCell ref="AD89:AD90"/>
    <mergeCell ref="AE89:AE90"/>
    <mergeCell ref="AF89:AF90"/>
    <mergeCell ref="T89:T90"/>
    <mergeCell ref="V89:V90"/>
    <mergeCell ref="W89:Z89"/>
    <mergeCell ref="AA89:AA90"/>
    <mergeCell ref="AB89:AB90"/>
    <mergeCell ref="AC89:AC90"/>
    <mergeCell ref="H89:H90"/>
    <mergeCell ref="I89:K89"/>
    <mergeCell ref="L89:L90"/>
    <mergeCell ref="N89:N90"/>
    <mergeCell ref="O89:R89"/>
    <mergeCell ref="S89:S90"/>
    <mergeCell ref="AD4:AD5"/>
    <mergeCell ref="AE4:AE5"/>
    <mergeCell ref="AF4:AF5"/>
    <mergeCell ref="A89:A90"/>
    <mergeCell ref="B89:B90"/>
    <mergeCell ref="C89:C90"/>
    <mergeCell ref="D89:D90"/>
    <mergeCell ref="E89:E90"/>
    <mergeCell ref="F89:F90"/>
    <mergeCell ref="G89:G90"/>
    <mergeCell ref="T4:T5"/>
    <mergeCell ref="V4:V5"/>
    <mergeCell ref="W4:Z4"/>
    <mergeCell ref="AA4:AA5"/>
    <mergeCell ref="AB4:AB5"/>
    <mergeCell ref="AC4:AC5"/>
    <mergeCell ref="H4:H5"/>
    <mergeCell ref="I4:K4"/>
    <mergeCell ref="L4:L5"/>
    <mergeCell ref="N4:N5"/>
    <mergeCell ref="O4:R4"/>
    <mergeCell ref="S4:S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BD26-5DBE-4875-B9C3-F5AC9DEB3E8D}">
  <dimension ref="A1:AB111"/>
  <sheetViews>
    <sheetView zoomScale="40" zoomScaleNormal="40" workbookViewId="0">
      <selection activeCell="L34" sqref="L34"/>
    </sheetView>
  </sheetViews>
  <sheetFormatPr defaultColWidth="9.109375" defaultRowHeight="14.4"/>
  <cols>
    <col min="1" max="1" width="7.88671875" customWidth="1"/>
    <col min="2" max="2" width="27.44140625" customWidth="1"/>
    <col min="3" max="3" width="9.6640625" customWidth="1"/>
    <col min="4" max="4" width="39.5546875" customWidth="1"/>
    <col min="5" max="5" width="10.6640625" customWidth="1"/>
    <col min="6" max="6" width="8.88671875" customWidth="1"/>
    <col min="7" max="7" width="32.109375" hidden="1" customWidth="1"/>
    <col min="8" max="8" width="25" hidden="1" customWidth="1"/>
    <col min="9" max="10" width="21" customWidth="1"/>
    <col min="11" max="11" width="23.44140625" customWidth="1"/>
    <col min="12" max="12" width="3.88671875" customWidth="1"/>
    <col min="13" max="15" width="12.33203125" customWidth="1"/>
    <col min="16" max="18" width="15.109375" customWidth="1"/>
    <col min="19" max="19" width="16.88671875" customWidth="1"/>
    <col min="20" max="20" width="3.88671875" customWidth="1"/>
    <col min="21" max="27" width="12.6640625" customWidth="1"/>
    <col min="28" max="28" width="4.6640625" customWidth="1"/>
    <col min="29" max="31" width="9.109375" customWidth="1"/>
    <col min="33" max="33" width="0" hidden="1" customWidth="1"/>
  </cols>
  <sheetData>
    <row r="1" spans="1:28" ht="22.5" customHeight="1">
      <c r="A1" s="570" t="s">
        <v>336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77"/>
    </row>
    <row r="2" spans="1:28" ht="22.5" customHeight="1">
      <c r="A2" s="570" t="s">
        <v>2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77"/>
    </row>
    <row r="3" spans="1:28" ht="22.5" customHeight="1">
      <c r="A3" s="570" t="s">
        <v>3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77"/>
    </row>
    <row r="4" spans="1:28" ht="43.5" customHeight="1">
      <c r="A4" s="152" t="s">
        <v>4</v>
      </c>
      <c r="B4" s="278" t="s">
        <v>5</v>
      </c>
      <c r="C4" s="278" t="s">
        <v>6</v>
      </c>
      <c r="D4" s="278" t="s">
        <v>7</v>
      </c>
      <c r="E4" s="279" t="s">
        <v>8</v>
      </c>
      <c r="F4" s="278" t="s">
        <v>9</v>
      </c>
      <c r="G4" s="278" t="s">
        <v>10</v>
      </c>
      <c r="H4" s="278" t="s">
        <v>11</v>
      </c>
      <c r="I4" s="571" t="s">
        <v>12</v>
      </c>
      <c r="J4" s="572"/>
      <c r="K4" s="572"/>
      <c r="L4" s="573"/>
      <c r="M4" s="104" t="s">
        <v>14</v>
      </c>
      <c r="N4" s="34" t="s">
        <v>337</v>
      </c>
      <c r="O4" s="34"/>
      <c r="P4" s="34"/>
      <c r="Q4" s="34"/>
      <c r="R4" s="350" t="s">
        <v>16</v>
      </c>
      <c r="S4" s="106" t="s">
        <v>17</v>
      </c>
      <c r="T4" s="574"/>
      <c r="U4" s="104" t="s">
        <v>14</v>
      </c>
      <c r="V4" s="34" t="s">
        <v>338</v>
      </c>
      <c r="W4" s="34"/>
      <c r="X4" s="34"/>
      <c r="Y4" s="34"/>
      <c r="Z4" s="350" t="s">
        <v>16</v>
      </c>
      <c r="AA4" s="106" t="s">
        <v>17</v>
      </c>
      <c r="AB4" s="77"/>
    </row>
    <row r="5" spans="1:28" ht="43.5" customHeight="1">
      <c r="A5" s="152"/>
      <c r="B5" s="278"/>
      <c r="C5" s="278"/>
      <c r="D5" s="278"/>
      <c r="E5" s="279"/>
      <c r="F5" s="278"/>
      <c r="G5" s="278"/>
      <c r="H5" s="571"/>
      <c r="I5" s="575" t="s">
        <v>23</v>
      </c>
      <c r="J5" s="576" t="s">
        <v>24</v>
      </c>
      <c r="K5" s="577" t="s">
        <v>13</v>
      </c>
      <c r="L5" s="578"/>
      <c r="M5" s="94"/>
      <c r="N5" s="346" t="s">
        <v>25</v>
      </c>
      <c r="O5" s="346" t="s">
        <v>26</v>
      </c>
      <c r="P5" s="349" t="s">
        <v>27</v>
      </c>
      <c r="Q5" s="89" t="s">
        <v>28</v>
      </c>
      <c r="R5" s="350"/>
      <c r="S5" s="97"/>
      <c r="T5" s="351"/>
      <c r="U5" s="94"/>
      <c r="V5" s="346" t="s">
        <v>25</v>
      </c>
      <c r="W5" s="346" t="s">
        <v>26</v>
      </c>
      <c r="X5" s="352" t="s">
        <v>27</v>
      </c>
      <c r="Y5" s="89" t="s">
        <v>28</v>
      </c>
      <c r="Z5" s="350"/>
      <c r="AA5" s="97"/>
      <c r="AB5" s="77"/>
    </row>
    <row r="6" spans="1:28" ht="26.25" customHeight="1">
      <c r="A6" s="353">
        <v>2</v>
      </c>
      <c r="B6" s="513" t="s">
        <v>339</v>
      </c>
      <c r="C6" s="179">
        <v>2</v>
      </c>
      <c r="D6" s="158" t="s">
        <v>89</v>
      </c>
      <c r="E6" s="179" t="s">
        <v>37</v>
      </c>
      <c r="F6" s="524">
        <v>59</v>
      </c>
      <c r="G6" s="524">
        <v>162001772</v>
      </c>
      <c r="H6" s="524" t="s">
        <v>340</v>
      </c>
      <c r="I6" s="517">
        <v>4029.77</v>
      </c>
      <c r="J6" s="191">
        <v>4029.77</v>
      </c>
      <c r="K6" s="517">
        <v>3997.97</v>
      </c>
      <c r="L6" s="518"/>
      <c r="M6" s="317">
        <v>13.44</v>
      </c>
      <c r="N6" s="317">
        <v>6.4</v>
      </c>
      <c r="O6" s="317">
        <v>51.17</v>
      </c>
      <c r="P6" s="318">
        <v>2904</v>
      </c>
      <c r="Q6" s="317" t="s">
        <v>42</v>
      </c>
      <c r="R6" s="318">
        <f t="shared" ref="R6:R15" si="0">((100-M6)/(100-N6))*P6</f>
        <v>2685.5794871794874</v>
      </c>
      <c r="S6" s="317">
        <f t="shared" ref="S6:S15" si="1">M6-N6</f>
        <v>7.0399999999999991</v>
      </c>
      <c r="T6" s="316"/>
      <c r="U6" s="317"/>
      <c r="V6" s="317"/>
      <c r="W6" s="317"/>
      <c r="X6" s="155">
        <v>3850</v>
      </c>
      <c r="Y6" s="155" t="s">
        <v>37</v>
      </c>
      <c r="Z6" s="318">
        <v>3550</v>
      </c>
      <c r="AA6" s="317"/>
      <c r="AB6" s="77"/>
    </row>
    <row r="7" spans="1:28" ht="26.25" customHeight="1">
      <c r="A7" s="353">
        <v>3</v>
      </c>
      <c r="B7" s="513" t="s">
        <v>339</v>
      </c>
      <c r="C7" s="179">
        <v>3</v>
      </c>
      <c r="D7" s="158" t="s">
        <v>89</v>
      </c>
      <c r="E7" s="179" t="s">
        <v>37</v>
      </c>
      <c r="F7" s="524">
        <v>58</v>
      </c>
      <c r="G7" s="524">
        <v>162001775</v>
      </c>
      <c r="H7" s="525" t="s">
        <v>341</v>
      </c>
      <c r="I7" s="507">
        <v>4022.94</v>
      </c>
      <c r="J7" s="380">
        <v>4022.94</v>
      </c>
      <c r="K7" s="517">
        <v>3991.93</v>
      </c>
      <c r="L7" s="518"/>
      <c r="M7" s="317">
        <v>14.1</v>
      </c>
      <c r="N7" s="317">
        <v>9.2100000000000009</v>
      </c>
      <c r="O7" s="317">
        <v>35.14</v>
      </c>
      <c r="P7" s="318">
        <v>3913</v>
      </c>
      <c r="Q7" s="317" t="s">
        <v>37</v>
      </c>
      <c r="R7" s="318">
        <f t="shared" si="0"/>
        <v>3702.2436391673095</v>
      </c>
      <c r="S7" s="317">
        <f t="shared" si="1"/>
        <v>4.8899999999999988</v>
      </c>
      <c r="T7" s="316"/>
      <c r="U7" s="317"/>
      <c r="V7" s="317"/>
      <c r="W7" s="317"/>
      <c r="X7" s="155">
        <v>3850</v>
      </c>
      <c r="Y7" s="155" t="s">
        <v>37</v>
      </c>
      <c r="Z7" s="318">
        <v>3550</v>
      </c>
      <c r="AA7" s="317"/>
      <c r="AB7" s="77"/>
    </row>
    <row r="8" spans="1:28" ht="26.25" customHeight="1">
      <c r="A8" s="353">
        <v>14</v>
      </c>
      <c r="B8" s="579" t="s">
        <v>342</v>
      </c>
      <c r="C8" s="179">
        <v>12</v>
      </c>
      <c r="D8" s="580" t="s">
        <v>89</v>
      </c>
      <c r="E8" s="581" t="s">
        <v>37</v>
      </c>
      <c r="F8" s="580">
        <v>59</v>
      </c>
      <c r="G8" s="582">
        <v>142000170</v>
      </c>
      <c r="H8" s="583" t="s">
        <v>343</v>
      </c>
      <c r="I8" s="582">
        <v>3883.48</v>
      </c>
      <c r="J8" s="584">
        <v>3883.48</v>
      </c>
      <c r="K8" s="580">
        <v>3852.83</v>
      </c>
      <c r="L8" s="585"/>
      <c r="M8" s="317">
        <v>14.74</v>
      </c>
      <c r="N8" s="317">
        <v>5.59</v>
      </c>
      <c r="O8" s="317">
        <v>58.28</v>
      </c>
      <c r="P8" s="318">
        <v>2350</v>
      </c>
      <c r="Q8" s="317" t="s">
        <v>54</v>
      </c>
      <c r="R8" s="318">
        <f t="shared" si="0"/>
        <v>2122.2434064188119</v>
      </c>
      <c r="S8" s="317">
        <f t="shared" si="1"/>
        <v>9.15</v>
      </c>
      <c r="T8" s="316"/>
      <c r="U8" s="317"/>
      <c r="V8" s="317"/>
      <c r="W8" s="317"/>
      <c r="X8" s="155">
        <v>3850</v>
      </c>
      <c r="Y8" s="155" t="s">
        <v>37</v>
      </c>
      <c r="Z8" s="318">
        <v>3550</v>
      </c>
      <c r="AA8" s="317"/>
      <c r="AB8" s="77"/>
    </row>
    <row r="9" spans="1:28" ht="26.25" customHeight="1">
      <c r="A9" s="353">
        <v>15</v>
      </c>
      <c r="B9" s="579" t="s">
        <v>342</v>
      </c>
      <c r="C9" s="179">
        <v>13</v>
      </c>
      <c r="D9" s="580" t="s">
        <v>89</v>
      </c>
      <c r="E9" s="581" t="s">
        <v>37</v>
      </c>
      <c r="F9" s="580">
        <v>58</v>
      </c>
      <c r="G9" s="582">
        <v>162001782</v>
      </c>
      <c r="H9" s="583" t="s">
        <v>343</v>
      </c>
      <c r="I9" s="582">
        <v>4054.8</v>
      </c>
      <c r="J9" s="584">
        <v>4054.8</v>
      </c>
      <c r="K9" s="580">
        <v>4023.17</v>
      </c>
      <c r="L9" s="585"/>
      <c r="M9" s="317">
        <v>13.69</v>
      </c>
      <c r="N9" s="317">
        <v>5.54</v>
      </c>
      <c r="O9" s="317">
        <v>57.45</v>
      </c>
      <c r="P9" s="318">
        <v>2404</v>
      </c>
      <c r="Q9" s="317" t="s">
        <v>54</v>
      </c>
      <c r="R9" s="318">
        <f t="shared" si="0"/>
        <v>2196.5831039593481</v>
      </c>
      <c r="S9" s="317">
        <f t="shared" si="1"/>
        <v>8.1499999999999986</v>
      </c>
      <c r="T9" s="316"/>
      <c r="U9" s="317"/>
      <c r="V9" s="317"/>
      <c r="W9" s="317"/>
      <c r="X9" s="155">
        <v>3850</v>
      </c>
      <c r="Y9" s="155" t="s">
        <v>37</v>
      </c>
      <c r="Z9" s="318">
        <v>3550</v>
      </c>
      <c r="AA9" s="317"/>
      <c r="AB9" s="77"/>
    </row>
    <row r="10" spans="1:28" ht="26.25" customHeight="1">
      <c r="A10" s="353">
        <v>16</v>
      </c>
      <c r="B10" s="579" t="s">
        <v>344</v>
      </c>
      <c r="C10" s="179">
        <v>14</v>
      </c>
      <c r="D10" s="580" t="s">
        <v>89</v>
      </c>
      <c r="E10" s="581" t="s">
        <v>37</v>
      </c>
      <c r="F10" s="580">
        <v>59</v>
      </c>
      <c r="G10" s="582">
        <v>142000172</v>
      </c>
      <c r="H10" s="583" t="s">
        <v>345</v>
      </c>
      <c r="I10" s="582">
        <v>3920.27</v>
      </c>
      <c r="J10" s="584">
        <v>3920.27</v>
      </c>
      <c r="K10" s="580">
        <v>3890.12</v>
      </c>
      <c r="L10" s="585"/>
      <c r="M10" s="317">
        <v>15.02</v>
      </c>
      <c r="N10" s="317">
        <v>4.57</v>
      </c>
      <c r="O10" s="317">
        <v>63.05</v>
      </c>
      <c r="P10" s="318">
        <v>2039</v>
      </c>
      <c r="Q10" s="317" t="s">
        <v>166</v>
      </c>
      <c r="R10" s="318">
        <f t="shared" si="0"/>
        <v>1815.7206329246567</v>
      </c>
      <c r="S10" s="317">
        <f t="shared" si="1"/>
        <v>10.45</v>
      </c>
      <c r="T10" s="316"/>
      <c r="U10" s="317"/>
      <c r="V10" s="317"/>
      <c r="W10" s="317"/>
      <c r="X10" s="155">
        <v>3850</v>
      </c>
      <c r="Y10" s="155" t="s">
        <v>37</v>
      </c>
      <c r="Z10" s="318">
        <v>3550</v>
      </c>
      <c r="AA10" s="317"/>
      <c r="AB10" s="77"/>
    </row>
    <row r="11" spans="1:28" ht="26.25" customHeight="1">
      <c r="A11" s="353">
        <v>21</v>
      </c>
      <c r="B11" s="579" t="s">
        <v>346</v>
      </c>
      <c r="C11" s="179">
        <v>18</v>
      </c>
      <c r="D11" s="580" t="s">
        <v>89</v>
      </c>
      <c r="E11" s="581" t="s">
        <v>37</v>
      </c>
      <c r="F11" s="580">
        <v>59</v>
      </c>
      <c r="G11" s="582">
        <v>142000174</v>
      </c>
      <c r="H11" s="583" t="s">
        <v>344</v>
      </c>
      <c r="I11" s="582">
        <v>3857.74</v>
      </c>
      <c r="J11" s="584">
        <v>3857.74</v>
      </c>
      <c r="K11" s="580">
        <v>3827.61</v>
      </c>
      <c r="L11" s="585"/>
      <c r="M11" s="317">
        <v>13.56</v>
      </c>
      <c r="N11" s="317">
        <v>5.79</v>
      </c>
      <c r="O11" s="317">
        <v>53.51</v>
      </c>
      <c r="P11" s="318">
        <v>2697</v>
      </c>
      <c r="Q11" s="317" t="s">
        <v>50</v>
      </c>
      <c r="R11" s="318">
        <f t="shared" si="0"/>
        <v>2474.5640590170897</v>
      </c>
      <c r="S11" s="317">
        <f t="shared" si="1"/>
        <v>7.7700000000000005</v>
      </c>
      <c r="T11" s="316"/>
      <c r="U11" s="317"/>
      <c r="V11" s="317"/>
      <c r="W11" s="317"/>
      <c r="X11" s="155">
        <v>3850</v>
      </c>
      <c r="Y11" s="155" t="s">
        <v>37</v>
      </c>
      <c r="Z11" s="318">
        <v>3550</v>
      </c>
      <c r="AA11" s="317"/>
      <c r="AB11" s="77"/>
    </row>
    <row r="12" spans="1:28" ht="26.25" customHeight="1">
      <c r="A12" s="353">
        <v>27</v>
      </c>
      <c r="B12" s="579" t="s">
        <v>347</v>
      </c>
      <c r="C12" s="179">
        <v>23</v>
      </c>
      <c r="D12" s="580" t="s">
        <v>89</v>
      </c>
      <c r="E12" s="581" t="s">
        <v>37</v>
      </c>
      <c r="F12" s="580">
        <v>58</v>
      </c>
      <c r="G12" s="582">
        <v>162001795</v>
      </c>
      <c r="H12" s="583" t="s">
        <v>348</v>
      </c>
      <c r="I12" s="582">
        <v>3773.41</v>
      </c>
      <c r="J12" s="584">
        <v>3773.41</v>
      </c>
      <c r="K12" s="580">
        <v>3744.35</v>
      </c>
      <c r="L12" s="585"/>
      <c r="M12" s="317">
        <v>13.86</v>
      </c>
      <c r="N12" s="317">
        <v>6.73</v>
      </c>
      <c r="O12" s="317">
        <v>47.86</v>
      </c>
      <c r="P12" s="318">
        <v>3075</v>
      </c>
      <c r="Q12" s="317" t="s">
        <v>42</v>
      </c>
      <c r="R12" s="318">
        <f t="shared" si="0"/>
        <v>2839.9324541653264</v>
      </c>
      <c r="S12" s="317">
        <f t="shared" si="1"/>
        <v>7.129999999999999</v>
      </c>
      <c r="T12" s="316"/>
      <c r="U12" s="317"/>
      <c r="V12" s="317"/>
      <c r="W12" s="317"/>
      <c r="X12" s="155">
        <v>3850</v>
      </c>
      <c r="Y12" s="155" t="s">
        <v>37</v>
      </c>
      <c r="Z12" s="318">
        <v>3550</v>
      </c>
      <c r="AA12" s="317"/>
      <c r="AB12" s="77"/>
    </row>
    <row r="13" spans="1:28" ht="26.25" customHeight="1">
      <c r="A13" s="353">
        <v>33</v>
      </c>
      <c r="B13" s="579" t="s">
        <v>349</v>
      </c>
      <c r="C13" s="179">
        <v>28</v>
      </c>
      <c r="D13" s="580" t="s">
        <v>89</v>
      </c>
      <c r="E13" s="581" t="s">
        <v>37</v>
      </c>
      <c r="F13" s="580">
        <v>58</v>
      </c>
      <c r="G13" s="582">
        <v>162001798</v>
      </c>
      <c r="H13" s="583" t="s">
        <v>347</v>
      </c>
      <c r="I13" s="582">
        <v>3779.42</v>
      </c>
      <c r="J13" s="584">
        <v>3779.42</v>
      </c>
      <c r="K13" s="580">
        <v>3749.5</v>
      </c>
      <c r="L13" s="585"/>
      <c r="M13" s="317">
        <v>11.16</v>
      </c>
      <c r="N13" s="317">
        <v>3.72</v>
      </c>
      <c r="O13" s="317">
        <v>62</v>
      </c>
      <c r="P13" s="318">
        <v>2238</v>
      </c>
      <c r="Q13" s="317" t="s">
        <v>54</v>
      </c>
      <c r="R13" s="318">
        <f t="shared" si="0"/>
        <v>2065.0594100540093</v>
      </c>
      <c r="S13" s="317">
        <f t="shared" si="1"/>
        <v>7.4399999999999995</v>
      </c>
      <c r="T13" s="316"/>
      <c r="U13" s="317"/>
      <c r="V13" s="317"/>
      <c r="W13" s="317"/>
      <c r="X13" s="155">
        <v>3850</v>
      </c>
      <c r="Y13" s="155" t="s">
        <v>37</v>
      </c>
      <c r="Z13" s="318">
        <v>3550</v>
      </c>
      <c r="AA13" s="317"/>
      <c r="AB13" s="77"/>
    </row>
    <row r="14" spans="1:28" ht="26.25" customHeight="1">
      <c r="A14" s="353">
        <v>37</v>
      </c>
      <c r="B14" s="579" t="s">
        <v>350</v>
      </c>
      <c r="C14" s="179">
        <v>32</v>
      </c>
      <c r="D14" s="580" t="s">
        <v>89</v>
      </c>
      <c r="E14" s="581" t="s">
        <v>37</v>
      </c>
      <c r="F14" s="580">
        <v>58</v>
      </c>
      <c r="G14" s="582">
        <v>162001801</v>
      </c>
      <c r="H14" s="580" t="s">
        <v>351</v>
      </c>
      <c r="I14" s="582">
        <v>3867.02</v>
      </c>
      <c r="J14" s="584">
        <v>3867.02</v>
      </c>
      <c r="K14" s="580">
        <v>3836.83</v>
      </c>
      <c r="L14" s="585"/>
      <c r="M14" s="317">
        <v>14.07</v>
      </c>
      <c r="N14" s="317">
        <v>6.59</v>
      </c>
      <c r="O14" s="317">
        <v>40.630000000000003</v>
      </c>
      <c r="P14" s="318">
        <v>3842</v>
      </c>
      <c r="Q14" s="317" t="s">
        <v>37</v>
      </c>
      <c r="R14" s="318">
        <f t="shared" si="0"/>
        <v>3534.3438604003859</v>
      </c>
      <c r="S14" s="317">
        <f t="shared" si="1"/>
        <v>7.48</v>
      </c>
      <c r="T14" s="316"/>
      <c r="U14" s="317"/>
      <c r="V14" s="317"/>
      <c r="W14" s="317"/>
      <c r="X14" s="155">
        <v>3850</v>
      </c>
      <c r="Y14" s="155" t="s">
        <v>37</v>
      </c>
      <c r="Z14" s="318">
        <v>3550</v>
      </c>
      <c r="AA14" s="317"/>
      <c r="AB14" s="77"/>
    </row>
    <row r="15" spans="1:28" ht="26.25" customHeight="1">
      <c r="A15" s="353">
        <v>39</v>
      </c>
      <c r="B15" s="579" t="s">
        <v>352</v>
      </c>
      <c r="C15" s="179">
        <v>34</v>
      </c>
      <c r="D15" s="580" t="s">
        <v>89</v>
      </c>
      <c r="E15" s="581" t="s">
        <v>37</v>
      </c>
      <c r="F15" s="580">
        <v>59</v>
      </c>
      <c r="G15" s="582">
        <v>162001807</v>
      </c>
      <c r="H15" s="580" t="s">
        <v>350</v>
      </c>
      <c r="I15" s="582">
        <v>3811.02</v>
      </c>
      <c r="J15" s="584">
        <v>3811.02</v>
      </c>
      <c r="K15" s="586">
        <v>3780.9</v>
      </c>
      <c r="L15" s="587"/>
      <c r="M15" s="317">
        <v>14.85</v>
      </c>
      <c r="N15" s="317">
        <v>5.12</v>
      </c>
      <c r="O15" s="317">
        <v>54.9</v>
      </c>
      <c r="P15" s="318">
        <v>2732</v>
      </c>
      <c r="Q15" s="317" t="s">
        <v>50</v>
      </c>
      <c r="R15" s="318">
        <f t="shared" si="0"/>
        <v>2451.8317875210796</v>
      </c>
      <c r="S15" s="317">
        <f t="shared" si="1"/>
        <v>9.73</v>
      </c>
      <c r="T15" s="316"/>
      <c r="U15" s="317"/>
      <c r="V15" s="317"/>
      <c r="W15" s="317"/>
      <c r="X15" s="155">
        <v>3850</v>
      </c>
      <c r="Y15" s="155" t="s">
        <v>37</v>
      </c>
      <c r="Z15" s="318">
        <v>3550</v>
      </c>
      <c r="AA15" s="317"/>
      <c r="AB15" s="77"/>
    </row>
    <row r="16" spans="1:28" ht="26.25" customHeight="1">
      <c r="A16" s="353">
        <v>46</v>
      </c>
      <c r="B16" s="579" t="s">
        <v>353</v>
      </c>
      <c r="C16" s="179">
        <v>40</v>
      </c>
      <c r="D16" s="580" t="s">
        <v>89</v>
      </c>
      <c r="E16" s="581" t="s">
        <v>37</v>
      </c>
      <c r="F16" s="580">
        <v>57</v>
      </c>
      <c r="G16" s="582">
        <v>162001815</v>
      </c>
      <c r="H16" s="580" t="s">
        <v>354</v>
      </c>
      <c r="I16" s="582">
        <v>3923.4</v>
      </c>
      <c r="J16" s="584">
        <v>3923.4</v>
      </c>
      <c r="K16" s="580">
        <v>3892.41</v>
      </c>
      <c r="L16" s="585"/>
      <c r="M16" s="317"/>
      <c r="N16" s="317"/>
      <c r="O16" s="317"/>
      <c r="P16" s="588">
        <v>2368.3590063248894</v>
      </c>
      <c r="Q16" s="589" t="s">
        <v>54</v>
      </c>
      <c r="R16" s="588">
        <v>2148.9526207682002</v>
      </c>
      <c r="S16" s="317"/>
      <c r="T16" s="316"/>
      <c r="U16" s="317"/>
      <c r="V16" s="317"/>
      <c r="W16" s="317"/>
      <c r="X16" s="155">
        <v>3850</v>
      </c>
      <c r="Y16" s="155" t="s">
        <v>37</v>
      </c>
      <c r="Z16" s="318">
        <v>3550</v>
      </c>
      <c r="AA16" s="317"/>
      <c r="AB16" s="77"/>
    </row>
    <row r="17" spans="1:28" ht="26.25" customHeight="1">
      <c r="A17" s="353">
        <v>48</v>
      </c>
      <c r="B17" s="579" t="s">
        <v>355</v>
      </c>
      <c r="C17" s="179">
        <v>42</v>
      </c>
      <c r="D17" s="580" t="s">
        <v>89</v>
      </c>
      <c r="E17" s="581" t="s">
        <v>37</v>
      </c>
      <c r="F17" s="580">
        <v>59</v>
      </c>
      <c r="G17" s="582">
        <v>162001818</v>
      </c>
      <c r="H17" s="580" t="s">
        <v>353</v>
      </c>
      <c r="I17" s="582">
        <v>3908.06</v>
      </c>
      <c r="J17" s="584">
        <v>3908.06</v>
      </c>
      <c r="K17" s="580">
        <v>3878.01</v>
      </c>
      <c r="L17" s="585"/>
      <c r="M17" s="317"/>
      <c r="N17" s="317"/>
      <c r="O17" s="317"/>
      <c r="P17" s="588">
        <v>2368.3590063248894</v>
      </c>
      <c r="Q17" s="589" t="s">
        <v>54</v>
      </c>
      <c r="R17" s="588">
        <v>2148.9526207682002</v>
      </c>
      <c r="S17" s="317"/>
      <c r="T17" s="316"/>
      <c r="U17" s="317"/>
      <c r="V17" s="317"/>
      <c r="W17" s="317"/>
      <c r="X17" s="155">
        <v>3850</v>
      </c>
      <c r="Y17" s="155" t="s">
        <v>37</v>
      </c>
      <c r="Z17" s="318">
        <v>3550</v>
      </c>
      <c r="AA17" s="317"/>
      <c r="AB17" s="77"/>
    </row>
    <row r="18" spans="1:28" ht="26.25" customHeight="1">
      <c r="A18" s="353">
        <v>51</v>
      </c>
      <c r="B18" s="579" t="s">
        <v>356</v>
      </c>
      <c r="C18" s="179">
        <v>44</v>
      </c>
      <c r="D18" s="580" t="s">
        <v>89</v>
      </c>
      <c r="E18" s="581" t="s">
        <v>37</v>
      </c>
      <c r="F18" s="580">
        <v>59</v>
      </c>
      <c r="G18" s="582">
        <v>162001823</v>
      </c>
      <c r="H18" s="580" t="s">
        <v>355</v>
      </c>
      <c r="I18" s="582">
        <v>3874.53</v>
      </c>
      <c r="J18" s="584">
        <v>3874.53</v>
      </c>
      <c r="K18" s="580">
        <v>3844.28</v>
      </c>
      <c r="L18" s="585"/>
      <c r="M18" s="317"/>
      <c r="N18" s="317"/>
      <c r="O18" s="317"/>
      <c r="P18" s="588">
        <v>2368.3590063248894</v>
      </c>
      <c r="Q18" s="589" t="s">
        <v>54</v>
      </c>
      <c r="R18" s="588">
        <v>2148.9526207682002</v>
      </c>
      <c r="S18" s="317"/>
      <c r="T18" s="316"/>
      <c r="U18" s="317"/>
      <c r="V18" s="317"/>
      <c r="W18" s="317"/>
      <c r="X18" s="155">
        <v>3850</v>
      </c>
      <c r="Y18" s="155" t="s">
        <v>37</v>
      </c>
      <c r="Z18" s="318">
        <v>3550</v>
      </c>
      <c r="AA18" s="317"/>
      <c r="AB18" s="77"/>
    </row>
    <row r="19" spans="1:28" ht="26.25" customHeight="1">
      <c r="A19" s="353">
        <v>55</v>
      </c>
      <c r="B19" s="579" t="s">
        <v>357</v>
      </c>
      <c r="C19" s="179">
        <v>47</v>
      </c>
      <c r="D19" s="580" t="s">
        <v>89</v>
      </c>
      <c r="E19" s="581" t="s">
        <v>37</v>
      </c>
      <c r="F19" s="580">
        <v>58</v>
      </c>
      <c r="G19" s="582">
        <v>162001828</v>
      </c>
      <c r="H19" s="580" t="s">
        <v>358</v>
      </c>
      <c r="I19" s="582">
        <v>3982.27</v>
      </c>
      <c r="J19" s="584">
        <v>3982.27</v>
      </c>
      <c r="K19" s="580">
        <v>3951.63</v>
      </c>
      <c r="L19" s="585"/>
      <c r="M19" s="317"/>
      <c r="N19" s="317"/>
      <c r="O19" s="317"/>
      <c r="P19" s="588">
        <v>2368.3590063248894</v>
      </c>
      <c r="Q19" s="589" t="s">
        <v>54</v>
      </c>
      <c r="R19" s="588">
        <v>2148.9526207682002</v>
      </c>
      <c r="S19" s="317"/>
      <c r="T19" s="316"/>
      <c r="U19" s="317"/>
      <c r="V19" s="317"/>
      <c r="W19" s="317"/>
      <c r="X19" s="155">
        <v>3850</v>
      </c>
      <c r="Y19" s="155" t="s">
        <v>37</v>
      </c>
      <c r="Z19" s="318">
        <v>3550</v>
      </c>
      <c r="AA19" s="317"/>
      <c r="AB19" s="77"/>
    </row>
    <row r="20" spans="1:28" ht="26.25" customHeight="1">
      <c r="A20" s="353">
        <v>58</v>
      </c>
      <c r="B20" s="579" t="s">
        <v>359</v>
      </c>
      <c r="C20" s="179">
        <v>50</v>
      </c>
      <c r="D20" s="580" t="s">
        <v>89</v>
      </c>
      <c r="E20" s="581" t="s">
        <v>37</v>
      </c>
      <c r="F20" s="580">
        <v>59</v>
      </c>
      <c r="G20" s="582">
        <v>162001834</v>
      </c>
      <c r="H20" s="580" t="s">
        <v>360</v>
      </c>
      <c r="I20" s="590">
        <v>4024</v>
      </c>
      <c r="J20" s="584">
        <v>4024</v>
      </c>
      <c r="K20" s="580">
        <v>3993.02</v>
      </c>
      <c r="L20" s="585"/>
      <c r="M20" s="317"/>
      <c r="N20" s="317"/>
      <c r="O20" s="317"/>
      <c r="P20" s="588">
        <v>2368.3590063248894</v>
      </c>
      <c r="Q20" s="589" t="s">
        <v>54</v>
      </c>
      <c r="R20" s="588">
        <v>2148.9526207682002</v>
      </c>
      <c r="S20" s="317"/>
      <c r="T20" s="316"/>
      <c r="U20" s="317"/>
      <c r="V20" s="317"/>
      <c r="W20" s="317"/>
      <c r="X20" s="155">
        <v>3850</v>
      </c>
      <c r="Y20" s="155" t="s">
        <v>37</v>
      </c>
      <c r="Z20" s="318">
        <v>3550</v>
      </c>
      <c r="AA20" s="317"/>
      <c r="AB20" s="77"/>
    </row>
    <row r="21" spans="1:28" ht="26.25" customHeight="1">
      <c r="A21" s="353">
        <v>61</v>
      </c>
      <c r="B21" s="579" t="s">
        <v>361</v>
      </c>
      <c r="C21" s="179">
        <v>53</v>
      </c>
      <c r="D21" s="580" t="s">
        <v>89</v>
      </c>
      <c r="E21" s="581" t="s">
        <v>37</v>
      </c>
      <c r="F21" s="580">
        <v>58</v>
      </c>
      <c r="G21" s="582">
        <v>162001842</v>
      </c>
      <c r="H21" s="580" t="s">
        <v>362</v>
      </c>
      <c r="I21" s="590">
        <v>3841.4</v>
      </c>
      <c r="J21" s="313">
        <v>3841.4</v>
      </c>
      <c r="K21" s="580">
        <v>3811.83</v>
      </c>
      <c r="L21" s="585"/>
      <c r="M21" s="317"/>
      <c r="N21" s="317"/>
      <c r="O21" s="317"/>
      <c r="P21" s="588">
        <v>2368.3590063248894</v>
      </c>
      <c r="Q21" s="589" t="s">
        <v>54</v>
      </c>
      <c r="R21" s="588">
        <v>2148.9526207682002</v>
      </c>
      <c r="S21" s="317"/>
      <c r="T21" s="316"/>
      <c r="U21" s="317"/>
      <c r="V21" s="317"/>
      <c r="W21" s="317"/>
      <c r="X21" s="155">
        <v>3850</v>
      </c>
      <c r="Y21" s="155" t="s">
        <v>37</v>
      </c>
      <c r="Z21" s="318">
        <v>3550</v>
      </c>
      <c r="AA21" s="317"/>
      <c r="AB21" s="77"/>
    </row>
    <row r="22" spans="1:28" ht="26.25" customHeight="1">
      <c r="A22" s="353"/>
      <c r="B22" s="579"/>
      <c r="C22" s="179"/>
      <c r="D22" s="591" t="s">
        <v>89</v>
      </c>
      <c r="E22" s="591" t="s">
        <v>37</v>
      </c>
      <c r="F22" s="580"/>
      <c r="G22" s="582"/>
      <c r="H22" s="580"/>
      <c r="I22" s="592">
        <f>SUM(I6:I21)</f>
        <v>62553.529999999992</v>
      </c>
      <c r="J22" s="593">
        <f>SUM(J6:J21)</f>
        <v>62553.529999999992</v>
      </c>
      <c r="K22" s="594">
        <f>SUM(K6:K21)</f>
        <v>62066.389999999992</v>
      </c>
      <c r="L22" s="595"/>
      <c r="M22" s="317"/>
      <c r="N22" s="317"/>
      <c r="O22" s="317"/>
      <c r="P22" s="378">
        <f>SUMPRODUCT(P6:P21,K6:K21)/K22</f>
        <v>2651.008356558842</v>
      </c>
      <c r="Q22" s="379" t="s">
        <v>50</v>
      </c>
      <c r="R22" s="378">
        <f>SUMPRODUCT(R6:R21,K6:K21)/K22</f>
        <v>2424.7564339216669</v>
      </c>
      <c r="S22" s="317"/>
      <c r="T22" s="316"/>
      <c r="U22" s="317"/>
      <c r="V22" s="317"/>
      <c r="W22" s="317"/>
      <c r="X22" s="206">
        <v>3850</v>
      </c>
      <c r="Y22" s="206" t="s">
        <v>37</v>
      </c>
      <c r="Z22" s="378">
        <v>3550</v>
      </c>
      <c r="AA22" s="317"/>
      <c r="AB22" s="77"/>
    </row>
    <row r="23" spans="1:28" ht="26.25" customHeight="1">
      <c r="A23" s="353"/>
      <c r="B23" s="579"/>
      <c r="C23" s="179"/>
      <c r="D23" s="580"/>
      <c r="E23" s="581"/>
      <c r="F23" s="580"/>
      <c r="G23" s="582"/>
      <c r="H23" s="580"/>
      <c r="I23" s="590"/>
      <c r="J23" s="596"/>
      <c r="K23" s="597"/>
      <c r="L23" s="598"/>
      <c r="M23" s="317"/>
      <c r="N23" s="317"/>
      <c r="O23" s="317"/>
      <c r="P23" s="318"/>
      <c r="Q23" s="317"/>
      <c r="R23" s="318"/>
      <c r="S23" s="317"/>
      <c r="T23" s="316"/>
      <c r="U23" s="317"/>
      <c r="V23" s="317"/>
      <c r="W23" s="317"/>
      <c r="X23" s="155"/>
      <c r="Y23" s="155"/>
      <c r="Z23" s="318"/>
      <c r="AA23" s="317"/>
      <c r="AB23" s="77"/>
    </row>
    <row r="24" spans="1:28" ht="26.25" customHeight="1">
      <c r="A24" s="353"/>
      <c r="B24" s="579"/>
      <c r="C24" s="179"/>
      <c r="D24" s="580"/>
      <c r="E24" s="581"/>
      <c r="F24" s="580"/>
      <c r="G24" s="582"/>
      <c r="H24" s="580"/>
      <c r="I24" s="590"/>
      <c r="J24" s="596"/>
      <c r="K24" s="597"/>
      <c r="L24" s="598"/>
      <c r="M24" s="317"/>
      <c r="N24" s="317"/>
      <c r="O24" s="317"/>
      <c r="P24" s="318"/>
      <c r="Q24" s="317"/>
      <c r="R24" s="318"/>
      <c r="S24" s="317"/>
      <c r="T24" s="316"/>
      <c r="U24" s="317"/>
      <c r="V24" s="317"/>
      <c r="W24" s="317"/>
      <c r="X24" s="155"/>
      <c r="Y24" s="155"/>
      <c r="Z24" s="318"/>
      <c r="AA24" s="317"/>
      <c r="AB24" s="77"/>
    </row>
    <row r="25" spans="1:28" ht="26.25" customHeight="1">
      <c r="A25" s="353">
        <v>11</v>
      </c>
      <c r="B25" s="579" t="s">
        <v>343</v>
      </c>
      <c r="C25" s="179">
        <v>9</v>
      </c>
      <c r="D25" s="591" t="s">
        <v>363</v>
      </c>
      <c r="E25" s="591" t="s">
        <v>34</v>
      </c>
      <c r="F25" s="580">
        <v>59</v>
      </c>
      <c r="G25" s="582">
        <v>161015041</v>
      </c>
      <c r="H25" s="583" t="s">
        <v>364</v>
      </c>
      <c r="I25" s="599">
        <v>3872.69</v>
      </c>
      <c r="J25" s="600">
        <v>3872.69</v>
      </c>
      <c r="K25" s="601">
        <v>3842.41</v>
      </c>
      <c r="L25" s="602"/>
      <c r="M25" s="317">
        <v>14.13</v>
      </c>
      <c r="N25" s="317">
        <v>7.09</v>
      </c>
      <c r="O25" s="317">
        <v>43.05</v>
      </c>
      <c r="P25" s="378">
        <v>3484</v>
      </c>
      <c r="Q25" s="379" t="s">
        <v>33</v>
      </c>
      <c r="R25" s="378">
        <f>((100-M25)/(100-N25))*P25</f>
        <v>3220.00947153159</v>
      </c>
      <c r="S25" s="317">
        <f>M25-N25</f>
        <v>7.0400000000000009</v>
      </c>
      <c r="T25" s="316"/>
      <c r="U25" s="317">
        <v>13.54</v>
      </c>
      <c r="V25" s="317">
        <v>7.17</v>
      </c>
      <c r="W25" s="317">
        <v>46.28</v>
      </c>
      <c r="X25" s="206">
        <v>3286</v>
      </c>
      <c r="Y25" s="206" t="s">
        <v>47</v>
      </c>
      <c r="Z25" s="378">
        <f>((100-U25)/(100-V25))*X25</f>
        <v>3060.5144888505874</v>
      </c>
      <c r="AA25" s="317">
        <f>(U25-V25)</f>
        <v>6.3699999999999992</v>
      </c>
      <c r="AB25" s="77"/>
    </row>
    <row r="26" spans="1:28" ht="26.25" customHeight="1">
      <c r="A26" s="353"/>
      <c r="B26" s="579"/>
      <c r="C26" s="179"/>
      <c r="D26" s="580"/>
      <c r="E26" s="581"/>
      <c r="F26" s="580"/>
      <c r="G26" s="582"/>
      <c r="H26" s="583"/>
      <c r="I26" s="582"/>
      <c r="J26" s="603"/>
      <c r="K26" s="597"/>
      <c r="L26" s="598"/>
      <c r="M26" s="317"/>
      <c r="N26" s="317"/>
      <c r="O26" s="317"/>
      <c r="P26" s="318"/>
      <c r="Q26" s="317"/>
      <c r="R26" s="318"/>
      <c r="S26" s="317"/>
      <c r="T26" s="316"/>
      <c r="U26" s="317"/>
      <c r="V26" s="317"/>
      <c r="W26" s="317"/>
      <c r="X26" s="155"/>
      <c r="Y26" s="155"/>
      <c r="Z26" s="318"/>
      <c r="AA26" s="317"/>
      <c r="AB26" s="77"/>
    </row>
    <row r="27" spans="1:28" ht="26.25" customHeight="1">
      <c r="A27" s="353"/>
      <c r="B27" s="579"/>
      <c r="C27" s="179"/>
      <c r="D27" s="580"/>
      <c r="E27" s="581"/>
      <c r="F27" s="580"/>
      <c r="G27" s="582"/>
      <c r="H27" s="583"/>
      <c r="I27" s="582"/>
      <c r="J27" s="603"/>
      <c r="K27" s="597"/>
      <c r="L27" s="598"/>
      <c r="M27" s="317"/>
      <c r="N27" s="317"/>
      <c r="O27" s="317"/>
      <c r="P27" s="318"/>
      <c r="Q27" s="317"/>
      <c r="R27" s="318"/>
      <c r="S27" s="317"/>
      <c r="T27" s="316"/>
      <c r="U27" s="317"/>
      <c r="V27" s="317"/>
      <c r="W27" s="317"/>
      <c r="X27" s="155"/>
      <c r="Y27" s="155"/>
      <c r="Z27" s="318"/>
      <c r="AA27" s="317"/>
      <c r="AB27" s="77"/>
    </row>
    <row r="28" spans="1:28" ht="26.25" customHeight="1">
      <c r="A28" s="353"/>
      <c r="B28" s="579"/>
      <c r="C28" s="179"/>
      <c r="D28" s="580"/>
      <c r="E28" s="581"/>
      <c r="F28" s="580"/>
      <c r="G28" s="582"/>
      <c r="H28" s="583"/>
      <c r="I28" s="582"/>
      <c r="J28" s="603"/>
      <c r="K28" s="597"/>
      <c r="L28" s="598"/>
      <c r="M28" s="317"/>
      <c r="N28" s="317"/>
      <c r="O28" s="317"/>
      <c r="P28" s="318"/>
      <c r="Q28" s="317"/>
      <c r="R28" s="318"/>
      <c r="S28" s="317"/>
      <c r="T28" s="316"/>
      <c r="U28" s="317"/>
      <c r="V28" s="317"/>
      <c r="W28" s="317"/>
      <c r="X28" s="155"/>
      <c r="Y28" s="155"/>
      <c r="Z28" s="318"/>
      <c r="AA28" s="317"/>
      <c r="AB28" s="77"/>
    </row>
    <row r="29" spans="1:28" ht="26.25" customHeight="1">
      <c r="A29" s="353">
        <v>10</v>
      </c>
      <c r="B29" s="579" t="s">
        <v>365</v>
      </c>
      <c r="C29" s="179">
        <v>8</v>
      </c>
      <c r="D29" s="580" t="s">
        <v>65</v>
      </c>
      <c r="E29" s="581" t="s">
        <v>34</v>
      </c>
      <c r="F29" s="580"/>
      <c r="G29" s="582">
        <v>161009391</v>
      </c>
      <c r="H29" s="583" t="s">
        <v>366</v>
      </c>
      <c r="I29" s="582"/>
      <c r="J29" s="603"/>
      <c r="K29" s="597"/>
      <c r="L29" s="598"/>
      <c r="M29" s="317">
        <v>13.75</v>
      </c>
      <c r="N29" s="317">
        <v>9.17</v>
      </c>
      <c r="O29" s="317">
        <v>25.12</v>
      </c>
      <c r="P29" s="318">
        <v>4877</v>
      </c>
      <c r="Q29" s="317" t="s">
        <v>68</v>
      </c>
      <c r="R29" s="318">
        <f>((100-M29)/(100-N29))*P29</f>
        <v>4631.0827920290649</v>
      </c>
      <c r="S29" s="317">
        <f>M29-N29</f>
        <v>4.58</v>
      </c>
      <c r="T29" s="316"/>
      <c r="U29" s="317"/>
      <c r="V29" s="317"/>
      <c r="W29" s="317"/>
      <c r="X29" s="155"/>
      <c r="Y29" s="155"/>
      <c r="Z29" s="318"/>
      <c r="AA29" s="317"/>
      <c r="AB29" s="77"/>
    </row>
    <row r="30" spans="1:28" ht="26.25" customHeight="1">
      <c r="A30" s="353">
        <v>20</v>
      </c>
      <c r="B30" s="579" t="s">
        <v>346</v>
      </c>
      <c r="C30" s="179">
        <v>17</v>
      </c>
      <c r="D30" s="580" t="s">
        <v>65</v>
      </c>
      <c r="E30" s="581" t="s">
        <v>34</v>
      </c>
      <c r="F30" s="580">
        <v>59</v>
      </c>
      <c r="G30" s="582">
        <v>161009395</v>
      </c>
      <c r="H30" s="583" t="s">
        <v>344</v>
      </c>
      <c r="I30" s="582"/>
      <c r="J30" s="603"/>
      <c r="K30" s="597"/>
      <c r="L30" s="598"/>
      <c r="M30" s="317">
        <v>15.54</v>
      </c>
      <c r="N30" s="317">
        <v>7.82</v>
      </c>
      <c r="O30" s="317">
        <v>41.15</v>
      </c>
      <c r="P30" s="318">
        <v>3627</v>
      </c>
      <c r="Q30" s="317" t="s">
        <v>33</v>
      </c>
      <c r="R30" s="318">
        <f>((100-M30)/(100-N30))*P30</f>
        <v>3323.2417010197441</v>
      </c>
      <c r="S30" s="317">
        <f>M30-N30</f>
        <v>7.7199999999999989</v>
      </c>
      <c r="T30" s="316"/>
      <c r="U30" s="317"/>
      <c r="V30" s="317"/>
      <c r="W30" s="317"/>
      <c r="X30" s="155"/>
      <c r="Y30" s="155"/>
      <c r="Z30" s="318"/>
      <c r="AA30" s="317"/>
      <c r="AB30" s="77"/>
    </row>
    <row r="31" spans="1:28" ht="26.25" customHeight="1">
      <c r="A31" s="353">
        <v>54</v>
      </c>
      <c r="B31" s="579" t="s">
        <v>357</v>
      </c>
      <c r="C31" s="179">
        <v>46</v>
      </c>
      <c r="D31" s="580" t="s">
        <v>65</v>
      </c>
      <c r="E31" s="581" t="s">
        <v>34</v>
      </c>
      <c r="F31" s="580"/>
      <c r="G31" s="582">
        <v>151000277</v>
      </c>
      <c r="H31" s="580" t="s">
        <v>358</v>
      </c>
      <c r="I31" s="582"/>
      <c r="J31" s="603"/>
      <c r="K31" s="597"/>
      <c r="L31" s="598"/>
      <c r="M31" s="317"/>
      <c r="N31" s="317"/>
      <c r="O31" s="317"/>
      <c r="P31" s="318"/>
      <c r="Q31" s="317"/>
      <c r="R31" s="318"/>
      <c r="S31" s="317"/>
      <c r="T31" s="316"/>
      <c r="U31" s="317"/>
      <c r="V31" s="317"/>
      <c r="W31" s="317"/>
      <c r="X31" s="155"/>
      <c r="Y31" s="155"/>
      <c r="Z31" s="318"/>
      <c r="AA31" s="317"/>
      <c r="AB31" s="77"/>
    </row>
    <row r="32" spans="1:28" ht="26.25" customHeight="1">
      <c r="A32" s="353"/>
      <c r="B32" s="579"/>
      <c r="C32" s="179"/>
      <c r="D32" s="580"/>
      <c r="E32" s="581"/>
      <c r="F32" s="580"/>
      <c r="G32" s="582"/>
      <c r="H32" s="580"/>
      <c r="I32" s="582"/>
      <c r="J32" s="603"/>
      <c r="K32" s="597"/>
      <c r="L32" s="598"/>
      <c r="M32" s="317"/>
      <c r="N32" s="317"/>
      <c r="O32" s="317"/>
      <c r="P32" s="318"/>
      <c r="Q32" s="317"/>
      <c r="R32" s="318"/>
      <c r="S32" s="317"/>
      <c r="T32" s="316"/>
      <c r="U32" s="317"/>
      <c r="V32" s="317"/>
      <c r="W32" s="317"/>
      <c r="X32" s="155"/>
      <c r="Y32" s="155"/>
      <c r="Z32" s="318"/>
      <c r="AA32" s="317"/>
      <c r="AB32" s="77"/>
    </row>
    <row r="33" spans="1:28" ht="26.25" customHeight="1">
      <c r="A33" s="353"/>
      <c r="B33" s="579"/>
      <c r="C33" s="179"/>
      <c r="D33" s="580"/>
      <c r="E33" s="581"/>
      <c r="F33" s="580"/>
      <c r="G33" s="582"/>
      <c r="H33" s="580"/>
      <c r="I33" s="582"/>
      <c r="J33" s="603"/>
      <c r="K33" s="597"/>
      <c r="L33" s="598"/>
      <c r="M33" s="317"/>
      <c r="N33" s="317"/>
      <c r="O33" s="317"/>
      <c r="P33" s="318"/>
      <c r="Q33" s="317"/>
      <c r="R33" s="318"/>
      <c r="S33" s="317"/>
      <c r="T33" s="316"/>
      <c r="U33" s="317"/>
      <c r="V33" s="317"/>
      <c r="W33" s="317"/>
      <c r="X33" s="155"/>
      <c r="Y33" s="155"/>
      <c r="Z33" s="318"/>
      <c r="AA33" s="317"/>
      <c r="AB33" s="77"/>
    </row>
    <row r="34" spans="1:28" ht="26.25" customHeight="1">
      <c r="A34" s="353"/>
      <c r="B34" s="579"/>
      <c r="C34" s="179"/>
      <c r="D34" s="580"/>
      <c r="E34" s="581"/>
      <c r="F34" s="580"/>
      <c r="G34" s="582"/>
      <c r="H34" s="580"/>
      <c r="I34" s="582"/>
      <c r="J34" s="603"/>
      <c r="K34" s="597"/>
      <c r="L34" s="598"/>
      <c r="M34" s="317"/>
      <c r="N34" s="317"/>
      <c r="O34" s="317"/>
      <c r="P34" s="318"/>
      <c r="Q34" s="317"/>
      <c r="R34" s="318"/>
      <c r="S34" s="317"/>
      <c r="T34" s="316"/>
      <c r="U34" s="317"/>
      <c r="V34" s="317"/>
      <c r="W34" s="317"/>
      <c r="X34" s="155"/>
      <c r="Y34" s="155"/>
      <c r="Z34" s="318"/>
      <c r="AA34" s="317"/>
      <c r="AB34" s="77"/>
    </row>
    <row r="35" spans="1:28" ht="26.25" customHeight="1">
      <c r="A35" s="353">
        <v>41</v>
      </c>
      <c r="B35" s="579" t="s">
        <v>352</v>
      </c>
      <c r="C35" s="179">
        <v>35</v>
      </c>
      <c r="D35" s="580" t="s">
        <v>367</v>
      </c>
      <c r="E35" s="581" t="s">
        <v>34</v>
      </c>
      <c r="F35" s="580"/>
      <c r="G35" s="582">
        <v>151000103</v>
      </c>
      <c r="H35" s="580" t="s">
        <v>350</v>
      </c>
      <c r="I35" s="599">
        <v>0</v>
      </c>
      <c r="J35" s="604">
        <v>2828.23</v>
      </c>
      <c r="K35" s="591">
        <v>2828.23</v>
      </c>
      <c r="L35" s="605"/>
      <c r="M35" s="317"/>
      <c r="N35" s="317"/>
      <c r="O35" s="317"/>
      <c r="P35" s="378">
        <v>3825</v>
      </c>
      <c r="Q35" s="379" t="s">
        <v>37</v>
      </c>
      <c r="R35" s="378">
        <v>3267</v>
      </c>
      <c r="S35" s="317"/>
      <c r="T35" s="316"/>
      <c r="U35" s="317">
        <v>12.5</v>
      </c>
      <c r="V35" s="317">
        <v>8.15</v>
      </c>
      <c r="W35" s="317">
        <v>30.71</v>
      </c>
      <c r="X35" s="206">
        <v>4334</v>
      </c>
      <c r="Y35" s="206" t="s">
        <v>31</v>
      </c>
      <c r="Z35" s="378">
        <f>((100-U35)/(100-V35))*X35</f>
        <v>4128.7425149700603</v>
      </c>
      <c r="AA35" s="317">
        <f>(U35-V35)</f>
        <v>4.3499999999999996</v>
      </c>
      <c r="AB35" s="77"/>
    </row>
    <row r="36" spans="1:28" ht="26.25" customHeight="1">
      <c r="A36" s="353"/>
      <c r="B36" s="579"/>
      <c r="C36" s="179"/>
      <c r="D36" s="580"/>
      <c r="E36" s="581"/>
      <c r="F36" s="580"/>
      <c r="G36" s="582"/>
      <c r="H36" s="580"/>
      <c r="I36" s="582"/>
      <c r="J36" s="313"/>
      <c r="K36" s="580"/>
      <c r="L36" s="585"/>
      <c r="M36" s="317"/>
      <c r="N36" s="317"/>
      <c r="O36" s="317"/>
      <c r="P36" s="318"/>
      <c r="Q36" s="317"/>
      <c r="R36" s="318"/>
      <c r="S36" s="317"/>
      <c r="T36" s="316"/>
      <c r="U36" s="317"/>
      <c r="V36" s="317"/>
      <c r="W36" s="317"/>
      <c r="X36" s="155"/>
      <c r="Y36" s="155"/>
      <c r="Z36" s="318"/>
      <c r="AA36" s="317"/>
      <c r="AB36" s="77"/>
    </row>
    <row r="37" spans="1:28" ht="26.25" customHeight="1">
      <c r="A37" s="353"/>
      <c r="B37" s="579"/>
      <c r="C37" s="179"/>
      <c r="D37" s="580"/>
      <c r="E37" s="581"/>
      <c r="F37" s="580"/>
      <c r="G37" s="582"/>
      <c r="H37" s="580"/>
      <c r="I37" s="582"/>
      <c r="J37" s="313"/>
      <c r="K37" s="580"/>
      <c r="L37" s="585"/>
      <c r="M37" s="317"/>
      <c r="N37" s="317"/>
      <c r="O37" s="317"/>
      <c r="P37" s="318"/>
      <c r="Q37" s="317"/>
      <c r="R37" s="318"/>
      <c r="S37" s="317"/>
      <c r="T37" s="316"/>
      <c r="U37" s="317"/>
      <c r="V37" s="317"/>
      <c r="W37" s="317"/>
      <c r="X37" s="155"/>
      <c r="Y37" s="155"/>
      <c r="Z37" s="318"/>
      <c r="AA37" s="317"/>
      <c r="AB37" s="77"/>
    </row>
    <row r="38" spans="1:28" ht="26.25" customHeight="1">
      <c r="A38" s="353">
        <v>40</v>
      </c>
      <c r="B38" s="579" t="s">
        <v>352</v>
      </c>
      <c r="C38" s="179">
        <v>35</v>
      </c>
      <c r="D38" s="580" t="s">
        <v>368</v>
      </c>
      <c r="E38" s="581" t="s">
        <v>34</v>
      </c>
      <c r="F38" s="580">
        <v>57</v>
      </c>
      <c r="G38" s="582">
        <v>151000103</v>
      </c>
      <c r="H38" s="580" t="s">
        <v>350</v>
      </c>
      <c r="I38" s="599">
        <v>3936.44</v>
      </c>
      <c r="J38" s="604">
        <v>1108.21</v>
      </c>
      <c r="K38" s="591">
        <v>1077.8600000000001</v>
      </c>
      <c r="L38" s="605"/>
      <c r="M38" s="317"/>
      <c r="N38" s="317"/>
      <c r="O38" s="317"/>
      <c r="P38" s="378">
        <v>3825</v>
      </c>
      <c r="Q38" s="379" t="s">
        <v>37</v>
      </c>
      <c r="R38" s="378">
        <v>3267</v>
      </c>
      <c r="S38" s="317"/>
      <c r="T38" s="316"/>
      <c r="U38" s="317">
        <v>11.86</v>
      </c>
      <c r="V38" s="317">
        <v>7.99</v>
      </c>
      <c r="W38" s="317">
        <v>32.06</v>
      </c>
      <c r="X38" s="206">
        <v>4216</v>
      </c>
      <c r="Y38" s="206" t="s">
        <v>34</v>
      </c>
      <c r="Z38" s="378">
        <f>((100-U38)/(100-V38))*X38</f>
        <v>4038.6723182262799</v>
      </c>
      <c r="AA38" s="317">
        <f>(U38-V38)</f>
        <v>3.8699999999999992</v>
      </c>
      <c r="AB38" s="77"/>
    </row>
    <row r="39" spans="1:28" ht="26.25" customHeight="1">
      <c r="A39" s="353"/>
      <c r="B39" s="579"/>
      <c r="C39" s="179"/>
      <c r="D39" s="580"/>
      <c r="E39" s="581"/>
      <c r="F39" s="580"/>
      <c r="G39" s="582"/>
      <c r="H39" s="580"/>
      <c r="I39" s="582"/>
      <c r="J39" s="313"/>
      <c r="K39" s="580"/>
      <c r="L39" s="585"/>
      <c r="M39" s="317"/>
      <c r="N39" s="317"/>
      <c r="O39" s="317"/>
      <c r="P39" s="318"/>
      <c r="Q39" s="317"/>
      <c r="R39" s="318"/>
      <c r="S39" s="317"/>
      <c r="T39" s="316"/>
      <c r="U39" s="317"/>
      <c r="V39" s="317"/>
      <c r="W39" s="317"/>
      <c r="X39" s="155"/>
      <c r="Y39" s="155"/>
      <c r="Z39" s="318"/>
      <c r="AA39" s="317"/>
      <c r="AB39" s="77"/>
    </row>
    <row r="40" spans="1:28" ht="26.25" customHeight="1">
      <c r="A40" s="353"/>
      <c r="B40" s="579"/>
      <c r="C40" s="179"/>
      <c r="D40" s="580"/>
      <c r="E40" s="581"/>
      <c r="F40" s="580"/>
      <c r="G40" s="582"/>
      <c r="H40" s="580"/>
      <c r="I40" s="582"/>
      <c r="J40" s="313"/>
      <c r="K40" s="580"/>
      <c r="L40" s="585"/>
      <c r="M40" s="317"/>
      <c r="N40" s="317"/>
      <c r="O40" s="317"/>
      <c r="P40" s="318"/>
      <c r="Q40" s="317"/>
      <c r="R40" s="318"/>
      <c r="S40" s="317"/>
      <c r="T40" s="316"/>
      <c r="U40" s="317"/>
      <c r="V40" s="317"/>
      <c r="W40" s="317"/>
      <c r="X40" s="155"/>
      <c r="Y40" s="155"/>
      <c r="Z40" s="318"/>
      <c r="AA40" s="317"/>
      <c r="AB40" s="77"/>
    </row>
    <row r="41" spans="1:28" ht="26.25" customHeight="1">
      <c r="A41" s="353">
        <v>7</v>
      </c>
      <c r="B41" s="505" t="s">
        <v>366</v>
      </c>
      <c r="C41" s="179">
        <v>6</v>
      </c>
      <c r="D41" s="158" t="s">
        <v>369</v>
      </c>
      <c r="E41" s="179" t="s">
        <v>34</v>
      </c>
      <c r="F41" s="158">
        <v>57</v>
      </c>
      <c r="G41" s="158">
        <v>462000313</v>
      </c>
      <c r="H41" s="506" t="s">
        <v>341</v>
      </c>
      <c r="I41" s="507">
        <v>3941</v>
      </c>
      <c r="J41" s="606">
        <v>3941</v>
      </c>
      <c r="K41" s="523">
        <v>3910.27</v>
      </c>
      <c r="L41" s="607"/>
      <c r="M41" s="317">
        <v>13.24</v>
      </c>
      <c r="N41" s="317">
        <v>6.72</v>
      </c>
      <c r="O41" s="317">
        <v>49.09</v>
      </c>
      <c r="P41" s="318">
        <v>3002</v>
      </c>
      <c r="Q41" s="317" t="s">
        <v>42</v>
      </c>
      <c r="R41" s="318">
        <f>((100-M41)/(100-N41))*P41</f>
        <v>2792.1689536878216</v>
      </c>
      <c r="S41" s="317">
        <f>M41-N41</f>
        <v>6.5200000000000005</v>
      </c>
      <c r="T41" s="316"/>
      <c r="U41" s="317"/>
      <c r="V41" s="317"/>
      <c r="W41" s="317"/>
      <c r="X41" s="155">
        <v>4150</v>
      </c>
      <c r="Y41" s="155" t="s">
        <v>34</v>
      </c>
      <c r="Z41" s="318">
        <v>3850</v>
      </c>
      <c r="AA41" s="317"/>
      <c r="AB41" s="77"/>
    </row>
    <row r="42" spans="1:28" ht="26.25" customHeight="1">
      <c r="A42" s="353">
        <v>17</v>
      </c>
      <c r="B42" s="579" t="s">
        <v>344</v>
      </c>
      <c r="C42" s="179">
        <v>15</v>
      </c>
      <c r="D42" s="608" t="s">
        <v>370</v>
      </c>
      <c r="E42" s="581" t="s">
        <v>34</v>
      </c>
      <c r="F42" s="580">
        <v>56</v>
      </c>
      <c r="G42" s="609" t="s">
        <v>371</v>
      </c>
      <c r="H42" s="583" t="s">
        <v>342</v>
      </c>
      <c r="I42" s="582">
        <v>3676.98</v>
      </c>
      <c r="J42" s="584">
        <v>3676.98</v>
      </c>
      <c r="K42" s="580">
        <v>3648.32</v>
      </c>
      <c r="L42" s="585"/>
      <c r="M42" s="317">
        <v>14.17</v>
      </c>
      <c r="N42" s="317">
        <v>5.3</v>
      </c>
      <c r="O42" s="317">
        <v>53.16</v>
      </c>
      <c r="P42" s="318">
        <v>2772</v>
      </c>
      <c r="Q42" s="317" t="s">
        <v>50</v>
      </c>
      <c r="R42" s="318">
        <f>((100-M42)/(100-N42))*P42</f>
        <v>2512.3628299894399</v>
      </c>
      <c r="S42" s="317">
        <f>M42-N42</f>
        <v>8.870000000000001</v>
      </c>
      <c r="T42" s="316"/>
      <c r="U42" s="317"/>
      <c r="V42" s="317"/>
      <c r="W42" s="317"/>
      <c r="X42" s="155">
        <v>4150</v>
      </c>
      <c r="Y42" s="155" t="s">
        <v>34</v>
      </c>
      <c r="Z42" s="318">
        <v>3850</v>
      </c>
      <c r="AA42" s="317"/>
      <c r="AB42" s="77"/>
    </row>
    <row r="43" spans="1:28" ht="26.25" customHeight="1">
      <c r="A43" s="353"/>
      <c r="B43" s="579"/>
      <c r="C43" s="179"/>
      <c r="D43" s="580"/>
      <c r="E43" s="580"/>
      <c r="F43" s="580"/>
      <c r="G43" s="610"/>
      <c r="H43" s="583"/>
      <c r="I43" s="611">
        <f>SUM(I41:I42)</f>
        <v>7617.98</v>
      </c>
      <c r="J43" s="593">
        <f>SUM(J41:J42)</f>
        <v>7617.98</v>
      </c>
      <c r="K43" s="594">
        <f>SUM(K41:K42)</f>
        <v>7558.59</v>
      </c>
      <c r="L43" s="595"/>
      <c r="M43" s="317"/>
      <c r="N43" s="317"/>
      <c r="O43" s="317"/>
      <c r="P43" s="378">
        <f>SUMPRODUCT(P41:P42,K41:K42)/K43</f>
        <v>2890.9854324682246</v>
      </c>
      <c r="Q43" s="379" t="s">
        <v>42</v>
      </c>
      <c r="R43" s="378">
        <f>SUMPRODUCT(R41:R42,K41:K42)/K43</f>
        <v>2657.1143631873074</v>
      </c>
      <c r="S43" s="317"/>
      <c r="T43" s="316"/>
      <c r="U43" s="317"/>
      <c r="V43" s="317"/>
      <c r="W43" s="317"/>
      <c r="X43" s="206">
        <v>4150</v>
      </c>
      <c r="Y43" s="206" t="s">
        <v>34</v>
      </c>
      <c r="Z43" s="378">
        <v>3850</v>
      </c>
      <c r="AA43" s="317"/>
      <c r="AB43" s="77"/>
    </row>
    <row r="44" spans="1:28" ht="26.25" customHeight="1">
      <c r="A44" s="353"/>
      <c r="B44" s="579"/>
      <c r="C44" s="179"/>
      <c r="D44" s="580"/>
      <c r="E44" s="580"/>
      <c r="F44" s="580"/>
      <c r="G44" s="610"/>
      <c r="H44" s="583"/>
      <c r="I44" s="582"/>
      <c r="J44" s="603"/>
      <c r="K44" s="597"/>
      <c r="L44" s="598"/>
      <c r="M44" s="317"/>
      <c r="N44" s="317"/>
      <c r="O44" s="317"/>
      <c r="P44" s="318"/>
      <c r="Q44" s="317"/>
      <c r="R44" s="318"/>
      <c r="S44" s="317"/>
      <c r="T44" s="316"/>
      <c r="U44" s="317"/>
      <c r="V44" s="317"/>
      <c r="W44" s="317"/>
      <c r="X44" s="155"/>
      <c r="Y44" s="155"/>
      <c r="Z44" s="318"/>
      <c r="AA44" s="317"/>
      <c r="AB44" s="77"/>
    </row>
    <row r="45" spans="1:28" ht="26.25" customHeight="1">
      <c r="A45" s="353">
        <v>1</v>
      </c>
      <c r="B45" s="513" t="s">
        <v>339</v>
      </c>
      <c r="C45" s="179">
        <v>1</v>
      </c>
      <c r="D45" s="158" t="s">
        <v>72</v>
      </c>
      <c r="E45" s="179" t="s">
        <v>34</v>
      </c>
      <c r="F45" s="524">
        <v>58</v>
      </c>
      <c r="G45" s="515">
        <v>151000179</v>
      </c>
      <c r="H45" s="525" t="s">
        <v>341</v>
      </c>
      <c r="I45" s="517">
        <v>4175</v>
      </c>
      <c r="J45" s="191">
        <v>4175</v>
      </c>
      <c r="K45" s="517">
        <v>4142.4399999999996</v>
      </c>
      <c r="L45" s="518"/>
      <c r="M45" s="317">
        <v>14.41</v>
      </c>
      <c r="N45" s="317">
        <v>6.96</v>
      </c>
      <c r="O45" s="317">
        <v>42.24</v>
      </c>
      <c r="P45" s="318">
        <v>3634</v>
      </c>
      <c r="Q45" s="317" t="s">
        <v>33</v>
      </c>
      <c r="R45" s="318">
        <f t="shared" ref="R45:R59" si="2">((100-M45)/(100-N45))*P45</f>
        <v>3343.0144024075662</v>
      </c>
      <c r="S45" s="317">
        <f t="shared" ref="S45:S59" si="3">M45-N45</f>
        <v>7.45</v>
      </c>
      <c r="T45" s="316"/>
      <c r="U45" s="317">
        <v>13.3</v>
      </c>
      <c r="V45" s="317">
        <v>7.26</v>
      </c>
      <c r="W45" s="317">
        <v>35.35</v>
      </c>
      <c r="X45" s="155">
        <v>4206</v>
      </c>
      <c r="Y45" s="155" t="s">
        <v>34</v>
      </c>
      <c r="Z45" s="318">
        <f>((100-U45)/(100-V45))*X45</f>
        <v>3932.0703040759117</v>
      </c>
      <c r="AA45" s="317">
        <f>(U45-V45)</f>
        <v>6.0400000000000009</v>
      </c>
      <c r="AB45" s="77"/>
    </row>
    <row r="46" spans="1:28" ht="26.25" customHeight="1">
      <c r="A46" s="353">
        <v>6</v>
      </c>
      <c r="B46" s="505" t="s">
        <v>339</v>
      </c>
      <c r="C46" s="179">
        <v>5</v>
      </c>
      <c r="D46" s="158" t="s">
        <v>72</v>
      </c>
      <c r="E46" s="179" t="s">
        <v>34</v>
      </c>
      <c r="F46" s="158">
        <v>59</v>
      </c>
      <c r="G46" s="158">
        <v>161004817</v>
      </c>
      <c r="H46" s="506" t="s">
        <v>339</v>
      </c>
      <c r="I46" s="507">
        <v>3967.33</v>
      </c>
      <c r="J46" s="380">
        <v>3967.33</v>
      </c>
      <c r="K46" s="523">
        <v>3935.96</v>
      </c>
      <c r="L46" s="607"/>
      <c r="M46" s="317">
        <v>14.2</v>
      </c>
      <c r="N46" s="317">
        <v>6.48</v>
      </c>
      <c r="O46" s="317">
        <v>45.22</v>
      </c>
      <c r="P46" s="318">
        <v>3438</v>
      </c>
      <c r="Q46" s="317" t="s">
        <v>33</v>
      </c>
      <c r="R46" s="318">
        <f t="shared" si="2"/>
        <v>3154.1958939264327</v>
      </c>
      <c r="S46" s="317">
        <f t="shared" si="3"/>
        <v>7.7199999999999989</v>
      </c>
      <c r="T46" s="316"/>
      <c r="U46" s="317">
        <v>14.47</v>
      </c>
      <c r="V46" s="317">
        <v>6.66</v>
      </c>
      <c r="W46" s="317">
        <v>34.69</v>
      </c>
      <c r="X46" s="155">
        <v>4282</v>
      </c>
      <c r="Y46" s="155" t="s">
        <v>34</v>
      </c>
      <c r="Z46" s="318">
        <f>((100-U46)/(100-V46))*X46</f>
        <v>3923.7139490036425</v>
      </c>
      <c r="AA46" s="317">
        <f>(U46-V46)</f>
        <v>7.8100000000000005</v>
      </c>
      <c r="AB46" s="77"/>
    </row>
    <row r="47" spans="1:28" ht="26.25" customHeight="1">
      <c r="A47" s="353">
        <v>8</v>
      </c>
      <c r="B47" s="612" t="s">
        <v>365</v>
      </c>
      <c r="C47" s="179">
        <v>7</v>
      </c>
      <c r="D47" s="158" t="s">
        <v>72</v>
      </c>
      <c r="E47" s="179" t="s">
        <v>34</v>
      </c>
      <c r="F47" s="158">
        <v>59</v>
      </c>
      <c r="G47" s="158">
        <v>161004819</v>
      </c>
      <c r="H47" s="506" t="s">
        <v>366</v>
      </c>
      <c r="I47" s="507">
        <v>4154.93</v>
      </c>
      <c r="J47" s="606">
        <v>4154.93</v>
      </c>
      <c r="K47" s="523">
        <v>4122.91</v>
      </c>
      <c r="L47" s="607"/>
      <c r="M47" s="317">
        <v>12.39</v>
      </c>
      <c r="N47" s="317">
        <v>7.19</v>
      </c>
      <c r="O47" s="317">
        <v>41.35</v>
      </c>
      <c r="P47" s="318">
        <v>3736</v>
      </c>
      <c r="Q47" s="317" t="s">
        <v>37</v>
      </c>
      <c r="R47" s="318">
        <f t="shared" si="2"/>
        <v>3526.6777286930287</v>
      </c>
      <c r="S47" s="317">
        <f t="shared" si="3"/>
        <v>5.2</v>
      </c>
      <c r="T47" s="316"/>
      <c r="U47" s="317"/>
      <c r="V47" s="317"/>
      <c r="W47" s="317"/>
      <c r="X47" s="155">
        <v>4150</v>
      </c>
      <c r="Y47" s="155" t="s">
        <v>34</v>
      </c>
      <c r="Z47" s="318">
        <v>3850</v>
      </c>
      <c r="AA47" s="317"/>
      <c r="AB47" s="77"/>
    </row>
    <row r="48" spans="1:28" ht="26.25" customHeight="1">
      <c r="A48" s="353">
        <v>12</v>
      </c>
      <c r="B48" s="579" t="s">
        <v>343</v>
      </c>
      <c r="C48" s="179">
        <v>10</v>
      </c>
      <c r="D48" s="580" t="s">
        <v>72</v>
      </c>
      <c r="E48" s="581" t="s">
        <v>34</v>
      </c>
      <c r="F48" s="580">
        <v>59</v>
      </c>
      <c r="G48" s="582">
        <v>151000183</v>
      </c>
      <c r="H48" s="583" t="s">
        <v>364</v>
      </c>
      <c r="I48" s="582">
        <v>4007.33</v>
      </c>
      <c r="J48" s="584">
        <v>4007.33</v>
      </c>
      <c r="K48" s="580">
        <v>3976.45</v>
      </c>
      <c r="L48" s="585"/>
      <c r="M48" s="317">
        <v>13.12</v>
      </c>
      <c r="N48" s="317">
        <v>7.27</v>
      </c>
      <c r="O48" s="317">
        <v>40.86</v>
      </c>
      <c r="P48" s="318">
        <v>3685</v>
      </c>
      <c r="Q48" s="317" t="s">
        <v>33</v>
      </c>
      <c r="R48" s="318">
        <f t="shared" si="2"/>
        <v>3452.5266903914589</v>
      </c>
      <c r="S48" s="317">
        <f t="shared" si="3"/>
        <v>5.85</v>
      </c>
      <c r="T48" s="316"/>
      <c r="U48" s="317"/>
      <c r="V48" s="317"/>
      <c r="W48" s="317"/>
      <c r="X48" s="155">
        <v>4150</v>
      </c>
      <c r="Y48" s="155" t="s">
        <v>34</v>
      </c>
      <c r="Z48" s="318">
        <v>3850</v>
      </c>
      <c r="AA48" s="317"/>
      <c r="AB48" s="77"/>
    </row>
    <row r="49" spans="1:28" ht="26.25" customHeight="1">
      <c r="A49" s="353">
        <v>13</v>
      </c>
      <c r="B49" s="579" t="s">
        <v>343</v>
      </c>
      <c r="C49" s="179">
        <v>11</v>
      </c>
      <c r="D49" s="580" t="s">
        <v>72</v>
      </c>
      <c r="E49" s="581" t="s">
        <v>34</v>
      </c>
      <c r="F49" s="580">
        <v>58</v>
      </c>
      <c r="G49" s="582">
        <v>151000185</v>
      </c>
      <c r="H49" s="583" t="s">
        <v>343</v>
      </c>
      <c r="I49" s="582">
        <v>4107</v>
      </c>
      <c r="J49" s="584">
        <v>4107</v>
      </c>
      <c r="K49" s="580">
        <v>4075</v>
      </c>
      <c r="L49" s="585"/>
      <c r="M49" s="317">
        <v>14.93</v>
      </c>
      <c r="N49" s="317">
        <v>6.3</v>
      </c>
      <c r="O49" s="317">
        <v>43.13</v>
      </c>
      <c r="P49" s="318">
        <v>3588</v>
      </c>
      <c r="Q49" s="317" t="s">
        <v>33</v>
      </c>
      <c r="R49" s="318">
        <f t="shared" si="2"/>
        <v>3257.5363927427957</v>
      </c>
      <c r="S49" s="317">
        <f t="shared" si="3"/>
        <v>8.629999999999999</v>
      </c>
      <c r="T49" s="316"/>
      <c r="U49" s="317"/>
      <c r="V49" s="317"/>
      <c r="W49" s="317"/>
      <c r="X49" s="155">
        <v>4150</v>
      </c>
      <c r="Y49" s="155" t="s">
        <v>34</v>
      </c>
      <c r="Z49" s="318">
        <v>3850</v>
      </c>
      <c r="AA49" s="317"/>
      <c r="AB49" s="77"/>
    </row>
    <row r="50" spans="1:28" ht="26.25" customHeight="1">
      <c r="A50" s="353">
        <v>18</v>
      </c>
      <c r="B50" s="579" t="s">
        <v>344</v>
      </c>
      <c r="C50" s="179">
        <v>16</v>
      </c>
      <c r="D50" s="580" t="s">
        <v>72</v>
      </c>
      <c r="E50" s="581" t="s">
        <v>34</v>
      </c>
      <c r="F50" s="580">
        <v>60</v>
      </c>
      <c r="G50" s="582">
        <v>161004824</v>
      </c>
      <c r="H50" s="583" t="s">
        <v>344</v>
      </c>
      <c r="I50" s="582">
        <v>4289.3999999999996</v>
      </c>
      <c r="J50" s="584">
        <v>4289.3999999999996</v>
      </c>
      <c r="K50" s="580">
        <v>4255.5200000000004</v>
      </c>
      <c r="L50" s="585"/>
      <c r="M50" s="317">
        <v>14.86</v>
      </c>
      <c r="N50" s="317">
        <v>6.22</v>
      </c>
      <c r="O50" s="317">
        <v>47.51</v>
      </c>
      <c r="P50" s="318">
        <v>3253</v>
      </c>
      <c r="Q50" s="317" t="s">
        <v>47</v>
      </c>
      <c r="R50" s="318">
        <f t="shared" si="2"/>
        <v>2953.2994241842612</v>
      </c>
      <c r="S50" s="317">
        <f t="shared" si="3"/>
        <v>8.64</v>
      </c>
      <c r="T50" s="316"/>
      <c r="U50" s="317"/>
      <c r="V50" s="317"/>
      <c r="W50" s="317"/>
      <c r="X50" s="155">
        <v>4150</v>
      </c>
      <c r="Y50" s="155" t="s">
        <v>34</v>
      </c>
      <c r="Z50" s="318">
        <v>3850</v>
      </c>
      <c r="AA50" s="317"/>
      <c r="AB50" s="77"/>
    </row>
    <row r="51" spans="1:28" ht="26.25" customHeight="1">
      <c r="A51" s="353">
        <v>22</v>
      </c>
      <c r="B51" s="579" t="s">
        <v>346</v>
      </c>
      <c r="C51" s="179">
        <v>19</v>
      </c>
      <c r="D51" s="580" t="s">
        <v>72</v>
      </c>
      <c r="E51" s="581" t="s">
        <v>34</v>
      </c>
      <c r="F51" s="580">
        <v>58</v>
      </c>
      <c r="G51" s="582">
        <v>151000189</v>
      </c>
      <c r="H51" s="583" t="s">
        <v>344</v>
      </c>
      <c r="I51" s="582">
        <v>4123.88</v>
      </c>
      <c r="J51" s="584">
        <v>4123.88</v>
      </c>
      <c r="K51" s="580">
        <v>4091.32</v>
      </c>
      <c r="L51" s="585"/>
      <c r="M51" s="317">
        <v>15.27</v>
      </c>
      <c r="N51" s="317">
        <v>6.95</v>
      </c>
      <c r="O51" s="317">
        <v>42.74</v>
      </c>
      <c r="P51" s="318">
        <v>3603</v>
      </c>
      <c r="Q51" s="317" t="s">
        <v>33</v>
      </c>
      <c r="R51" s="318">
        <f t="shared" si="2"/>
        <v>3280.8403009134877</v>
      </c>
      <c r="S51" s="317">
        <f t="shared" si="3"/>
        <v>8.32</v>
      </c>
      <c r="T51" s="316"/>
      <c r="U51" s="317"/>
      <c r="V51" s="317"/>
      <c r="W51" s="317"/>
      <c r="X51" s="155">
        <v>4150</v>
      </c>
      <c r="Y51" s="155" t="s">
        <v>34</v>
      </c>
      <c r="Z51" s="318">
        <v>3850</v>
      </c>
      <c r="AA51" s="317"/>
      <c r="AB51" s="77"/>
    </row>
    <row r="52" spans="1:28" ht="26.25" customHeight="1">
      <c r="A52" s="353">
        <v>25</v>
      </c>
      <c r="B52" s="579" t="s">
        <v>372</v>
      </c>
      <c r="C52" s="179">
        <v>21</v>
      </c>
      <c r="D52" s="580" t="s">
        <v>72</v>
      </c>
      <c r="E52" s="581" t="s">
        <v>34</v>
      </c>
      <c r="F52" s="580">
        <v>55</v>
      </c>
      <c r="G52" s="582">
        <v>161004827</v>
      </c>
      <c r="H52" s="583" t="s">
        <v>372</v>
      </c>
      <c r="I52" s="582">
        <v>3695.33</v>
      </c>
      <c r="J52" s="584">
        <v>3695.33</v>
      </c>
      <c r="K52" s="580">
        <v>3666.1</v>
      </c>
      <c r="L52" s="585"/>
      <c r="M52" s="317">
        <v>13.53</v>
      </c>
      <c r="N52" s="317">
        <v>7.68</v>
      </c>
      <c r="O52" s="317">
        <v>38.4</v>
      </c>
      <c r="P52" s="318">
        <v>3929</v>
      </c>
      <c r="Q52" s="317" t="s">
        <v>37</v>
      </c>
      <c r="R52" s="318">
        <f t="shared" si="2"/>
        <v>3680.0328206239169</v>
      </c>
      <c r="S52" s="317">
        <f t="shared" si="3"/>
        <v>5.85</v>
      </c>
      <c r="T52" s="316"/>
      <c r="U52" s="317"/>
      <c r="V52" s="317"/>
      <c r="W52" s="317"/>
      <c r="X52" s="155">
        <v>4150</v>
      </c>
      <c r="Y52" s="155" t="s">
        <v>34</v>
      </c>
      <c r="Z52" s="318">
        <v>3850</v>
      </c>
      <c r="AA52" s="317"/>
      <c r="AB52" s="77"/>
    </row>
    <row r="53" spans="1:28" ht="26.25" customHeight="1">
      <c r="A53" s="353">
        <v>30</v>
      </c>
      <c r="B53" s="579" t="s">
        <v>347</v>
      </c>
      <c r="C53" s="179">
        <v>25</v>
      </c>
      <c r="D53" s="580" t="s">
        <v>72</v>
      </c>
      <c r="E53" s="581" t="s">
        <v>34</v>
      </c>
      <c r="F53" s="580">
        <v>58</v>
      </c>
      <c r="G53" s="582">
        <v>161004832</v>
      </c>
      <c r="H53" s="613">
        <v>44927</v>
      </c>
      <c r="I53" s="582">
        <v>4000.19</v>
      </c>
      <c r="J53" s="584">
        <v>4000.19</v>
      </c>
      <c r="K53" s="580">
        <v>3968.6</v>
      </c>
      <c r="L53" s="585"/>
      <c r="M53" s="317">
        <v>13.39</v>
      </c>
      <c r="N53" s="317">
        <v>5.61</v>
      </c>
      <c r="O53" s="317">
        <v>41.52</v>
      </c>
      <c r="P53" s="318">
        <v>3777</v>
      </c>
      <c r="Q53" s="317" t="s">
        <v>37</v>
      </c>
      <c r="R53" s="318">
        <f t="shared" si="2"/>
        <v>3465.6846064201713</v>
      </c>
      <c r="S53" s="317">
        <f t="shared" si="3"/>
        <v>7.78</v>
      </c>
      <c r="T53" s="316"/>
      <c r="U53" s="317"/>
      <c r="V53" s="317"/>
      <c r="W53" s="317"/>
      <c r="X53" s="155">
        <v>4150</v>
      </c>
      <c r="Y53" s="155" t="s">
        <v>34</v>
      </c>
      <c r="Z53" s="318">
        <v>3850</v>
      </c>
      <c r="AA53" s="317"/>
      <c r="AB53" s="77"/>
    </row>
    <row r="54" spans="1:28" ht="26.25" customHeight="1">
      <c r="A54" s="353">
        <v>31</v>
      </c>
      <c r="B54" s="579" t="s">
        <v>351</v>
      </c>
      <c r="C54" s="179">
        <v>26</v>
      </c>
      <c r="D54" s="580" t="s">
        <v>72</v>
      </c>
      <c r="E54" s="581" t="s">
        <v>34</v>
      </c>
      <c r="F54" s="580">
        <v>59</v>
      </c>
      <c r="G54" s="582">
        <v>151000190</v>
      </c>
      <c r="H54" s="583" t="s">
        <v>347</v>
      </c>
      <c r="I54" s="582">
        <v>4024.09</v>
      </c>
      <c r="J54" s="584">
        <v>4024.09</v>
      </c>
      <c r="K54" s="580">
        <v>3993.12</v>
      </c>
      <c r="L54" s="585"/>
      <c r="M54" s="317">
        <v>14.52</v>
      </c>
      <c r="N54" s="317">
        <v>6.03</v>
      </c>
      <c r="O54" s="317">
        <v>41.78</v>
      </c>
      <c r="P54" s="318">
        <v>3772</v>
      </c>
      <c r="Q54" s="317" t="s">
        <v>37</v>
      </c>
      <c r="R54" s="318">
        <f t="shared" si="2"/>
        <v>3431.207406619134</v>
      </c>
      <c r="S54" s="317">
        <f t="shared" si="3"/>
        <v>8.4899999999999984</v>
      </c>
      <c r="T54" s="316"/>
      <c r="U54" s="317"/>
      <c r="V54" s="317"/>
      <c r="W54" s="317"/>
      <c r="X54" s="155">
        <v>4150</v>
      </c>
      <c r="Y54" s="155" t="s">
        <v>34</v>
      </c>
      <c r="Z54" s="318">
        <v>3850</v>
      </c>
      <c r="AA54" s="317"/>
      <c r="AB54" s="77"/>
    </row>
    <row r="55" spans="1:28" ht="26.25" customHeight="1">
      <c r="A55" s="353">
        <v>32</v>
      </c>
      <c r="B55" s="579" t="s">
        <v>351</v>
      </c>
      <c r="C55" s="179">
        <v>27</v>
      </c>
      <c r="D55" s="580" t="s">
        <v>72</v>
      </c>
      <c r="E55" s="581" t="s">
        <v>34</v>
      </c>
      <c r="F55" s="580">
        <v>56</v>
      </c>
      <c r="G55" s="582">
        <v>161004830</v>
      </c>
      <c r="H55" s="583" t="s">
        <v>348</v>
      </c>
      <c r="I55" s="582">
        <v>3987.47</v>
      </c>
      <c r="J55" s="584">
        <v>3987.47</v>
      </c>
      <c r="K55" s="580">
        <v>3956.4</v>
      </c>
      <c r="L55" s="585"/>
      <c r="M55" s="317">
        <v>14.29</v>
      </c>
      <c r="N55" s="317">
        <v>5.51</v>
      </c>
      <c r="O55" s="317">
        <v>39.119999999999997</v>
      </c>
      <c r="P55" s="318">
        <v>4026</v>
      </c>
      <c r="Q55" s="317" t="s">
        <v>34</v>
      </c>
      <c r="R55" s="318">
        <f t="shared" si="2"/>
        <v>3651.904540162981</v>
      </c>
      <c r="S55" s="317">
        <f t="shared" si="3"/>
        <v>8.7799999999999994</v>
      </c>
      <c r="T55" s="316"/>
      <c r="U55" s="317"/>
      <c r="V55" s="317"/>
      <c r="W55" s="317"/>
      <c r="X55" s="155">
        <v>4150</v>
      </c>
      <c r="Y55" s="155" t="s">
        <v>34</v>
      </c>
      <c r="Z55" s="318">
        <v>3850</v>
      </c>
      <c r="AA55" s="317"/>
      <c r="AB55" s="77"/>
    </row>
    <row r="56" spans="1:28" ht="26.25" customHeight="1">
      <c r="A56" s="353">
        <v>34</v>
      </c>
      <c r="B56" s="579" t="s">
        <v>349</v>
      </c>
      <c r="C56" s="179">
        <v>29</v>
      </c>
      <c r="D56" s="580" t="s">
        <v>72</v>
      </c>
      <c r="E56" s="581" t="s">
        <v>34</v>
      </c>
      <c r="F56" s="580">
        <v>58</v>
      </c>
      <c r="G56" s="582">
        <v>151000191</v>
      </c>
      <c r="H56" s="583" t="s">
        <v>351</v>
      </c>
      <c r="I56" s="582">
        <v>4181</v>
      </c>
      <c r="J56" s="584">
        <v>4181</v>
      </c>
      <c r="K56" s="580">
        <v>4148.79</v>
      </c>
      <c r="L56" s="585"/>
      <c r="M56" s="317">
        <v>12.44</v>
      </c>
      <c r="N56" s="317">
        <v>4.62</v>
      </c>
      <c r="O56" s="317">
        <v>42.83</v>
      </c>
      <c r="P56" s="318">
        <v>3763</v>
      </c>
      <c r="Q56" s="317" t="s">
        <v>37</v>
      </c>
      <c r="R56" s="318">
        <f t="shared" si="2"/>
        <v>3454.4797651499266</v>
      </c>
      <c r="S56" s="317">
        <f t="shared" si="3"/>
        <v>7.8199999999999994</v>
      </c>
      <c r="T56" s="316"/>
      <c r="U56" s="317"/>
      <c r="V56" s="317"/>
      <c r="W56" s="317"/>
      <c r="X56" s="155">
        <v>4150</v>
      </c>
      <c r="Y56" s="155" t="s">
        <v>34</v>
      </c>
      <c r="Z56" s="318">
        <v>3850</v>
      </c>
      <c r="AA56" s="317"/>
      <c r="AB56" s="77"/>
    </row>
    <row r="57" spans="1:28" ht="26.25" customHeight="1">
      <c r="A57" s="353">
        <v>35</v>
      </c>
      <c r="B57" s="579" t="s">
        <v>349</v>
      </c>
      <c r="C57" s="179">
        <v>30</v>
      </c>
      <c r="D57" s="580" t="s">
        <v>72</v>
      </c>
      <c r="E57" s="581" t="s">
        <v>34</v>
      </c>
      <c r="F57" s="580">
        <v>55</v>
      </c>
      <c r="G57" s="582">
        <v>161004835</v>
      </c>
      <c r="H57" s="580" t="s">
        <v>349</v>
      </c>
      <c r="I57" s="582">
        <v>3852.78</v>
      </c>
      <c r="J57" s="584">
        <v>3852.78</v>
      </c>
      <c r="K57" s="580">
        <v>3822.36</v>
      </c>
      <c r="L57" s="585"/>
      <c r="M57" s="317">
        <v>14.08</v>
      </c>
      <c r="N57" s="317">
        <v>5.62</v>
      </c>
      <c r="O57" s="317">
        <v>42.54</v>
      </c>
      <c r="P57" s="318">
        <v>3695</v>
      </c>
      <c r="Q57" s="317" t="s">
        <v>33</v>
      </c>
      <c r="R57" s="318">
        <f t="shared" si="2"/>
        <v>3363.7889383343932</v>
      </c>
      <c r="S57" s="317">
        <f t="shared" si="3"/>
        <v>8.4600000000000009</v>
      </c>
      <c r="T57" s="316"/>
      <c r="U57" s="317"/>
      <c r="V57" s="317"/>
      <c r="W57" s="317"/>
      <c r="X57" s="155">
        <v>4150</v>
      </c>
      <c r="Y57" s="155" t="s">
        <v>34</v>
      </c>
      <c r="Z57" s="318">
        <v>3850</v>
      </c>
      <c r="AA57" s="317"/>
      <c r="AB57" s="77"/>
    </row>
    <row r="58" spans="1:28" ht="26.25" customHeight="1">
      <c r="A58" s="353">
        <v>36</v>
      </c>
      <c r="B58" s="579" t="s">
        <v>350</v>
      </c>
      <c r="C58" s="179">
        <v>31</v>
      </c>
      <c r="D58" s="580" t="s">
        <v>72</v>
      </c>
      <c r="E58" s="581" t="s">
        <v>34</v>
      </c>
      <c r="F58" s="580">
        <v>58</v>
      </c>
      <c r="G58" s="582">
        <v>161004836</v>
      </c>
      <c r="H58" s="580" t="s">
        <v>349</v>
      </c>
      <c r="I58" s="582">
        <v>4084.24</v>
      </c>
      <c r="J58" s="584">
        <v>4084.24</v>
      </c>
      <c r="K58" s="580">
        <v>4051.93</v>
      </c>
      <c r="L58" s="585"/>
      <c r="M58" s="317">
        <v>13.92</v>
      </c>
      <c r="N58" s="317">
        <v>5.9</v>
      </c>
      <c r="O58" s="317">
        <v>47.07</v>
      </c>
      <c r="P58" s="318">
        <v>3274</v>
      </c>
      <c r="Q58" s="317" t="s">
        <v>47</v>
      </c>
      <c r="R58" s="318">
        <f t="shared" si="2"/>
        <v>2994.9619553666316</v>
      </c>
      <c r="S58" s="317">
        <f t="shared" si="3"/>
        <v>8.02</v>
      </c>
      <c r="T58" s="316"/>
      <c r="U58" s="317"/>
      <c r="V58" s="317"/>
      <c r="W58" s="317"/>
      <c r="X58" s="155">
        <v>4150</v>
      </c>
      <c r="Y58" s="155" t="s">
        <v>34</v>
      </c>
      <c r="Z58" s="318">
        <v>3850</v>
      </c>
      <c r="AA58" s="317"/>
      <c r="AB58" s="77"/>
    </row>
    <row r="59" spans="1:28" ht="26.25" customHeight="1">
      <c r="A59" s="353">
        <v>38</v>
      </c>
      <c r="B59" s="579" t="s">
        <v>373</v>
      </c>
      <c r="C59" s="179">
        <v>33</v>
      </c>
      <c r="D59" s="580" t="s">
        <v>72</v>
      </c>
      <c r="E59" s="581" t="s">
        <v>34</v>
      </c>
      <c r="F59" s="580">
        <v>58</v>
      </c>
      <c r="G59" s="582">
        <v>161004839</v>
      </c>
      <c r="H59" s="580" t="s">
        <v>350</v>
      </c>
      <c r="I59" s="582">
        <v>4101.8</v>
      </c>
      <c r="J59" s="584">
        <v>4101.8</v>
      </c>
      <c r="K59" s="580">
        <v>4070.22</v>
      </c>
      <c r="L59" s="585"/>
      <c r="M59" s="317">
        <v>14.06</v>
      </c>
      <c r="N59" s="317">
        <v>5.77</v>
      </c>
      <c r="O59" s="317">
        <v>42.67</v>
      </c>
      <c r="P59" s="318">
        <v>3746</v>
      </c>
      <c r="Q59" s="317" t="s">
        <v>37</v>
      </c>
      <c r="R59" s="318">
        <f t="shared" si="2"/>
        <v>3416.4410484983546</v>
      </c>
      <c r="S59" s="317">
        <f t="shared" si="3"/>
        <v>8.2900000000000009</v>
      </c>
      <c r="T59" s="316"/>
      <c r="U59" s="317"/>
      <c r="V59" s="317"/>
      <c r="W59" s="317"/>
      <c r="X59" s="155">
        <v>4150</v>
      </c>
      <c r="Y59" s="155" t="s">
        <v>34</v>
      </c>
      <c r="Z59" s="318">
        <v>3850</v>
      </c>
      <c r="AA59" s="317"/>
      <c r="AB59" s="77"/>
    </row>
    <row r="60" spans="1:28" ht="26.25" customHeight="1">
      <c r="A60" s="353">
        <v>42</v>
      </c>
      <c r="B60" s="579" t="s">
        <v>354</v>
      </c>
      <c r="C60" s="179">
        <v>36</v>
      </c>
      <c r="D60" s="580" t="s">
        <v>72</v>
      </c>
      <c r="E60" s="581" t="s">
        <v>34</v>
      </c>
      <c r="F60" s="580">
        <v>57</v>
      </c>
      <c r="G60" s="582">
        <v>161004844</v>
      </c>
      <c r="H60" s="580" t="s">
        <v>352</v>
      </c>
      <c r="I60" s="582">
        <v>4048.17</v>
      </c>
      <c r="J60" s="584">
        <v>4048.17</v>
      </c>
      <c r="K60" s="580">
        <v>4016.37</v>
      </c>
      <c r="L60" s="585"/>
      <c r="M60" s="317"/>
      <c r="N60" s="317"/>
      <c r="O60" s="317"/>
      <c r="P60" s="588">
        <v>3620.6235434175596</v>
      </c>
      <c r="Q60" s="589" t="s">
        <v>47</v>
      </c>
      <c r="R60" s="588">
        <v>3349.513990492635</v>
      </c>
      <c r="S60" s="317"/>
      <c r="T60" s="316"/>
      <c r="U60" s="317"/>
      <c r="V60" s="317"/>
      <c r="W60" s="317"/>
      <c r="X60" s="155">
        <v>4150</v>
      </c>
      <c r="Y60" s="155" t="s">
        <v>34</v>
      </c>
      <c r="Z60" s="318">
        <v>3850</v>
      </c>
      <c r="AA60" s="317"/>
      <c r="AB60" s="77"/>
    </row>
    <row r="61" spans="1:28" ht="26.25" customHeight="1">
      <c r="A61" s="353">
        <v>43</v>
      </c>
      <c r="B61" s="579" t="s">
        <v>354</v>
      </c>
      <c r="C61" s="179">
        <v>37</v>
      </c>
      <c r="D61" s="580" t="s">
        <v>72</v>
      </c>
      <c r="E61" s="581" t="s">
        <v>34</v>
      </c>
      <c r="F61" s="580">
        <v>58</v>
      </c>
      <c r="G61" s="582">
        <v>161004842</v>
      </c>
      <c r="H61" s="580" t="s">
        <v>373</v>
      </c>
      <c r="I61" s="582">
        <v>4126.1899999999996</v>
      </c>
      <c r="J61" s="584">
        <v>4126.1899999999996</v>
      </c>
      <c r="K61" s="580">
        <v>4096.49</v>
      </c>
      <c r="L61" s="585"/>
      <c r="M61" s="317"/>
      <c r="N61" s="317"/>
      <c r="O61" s="317"/>
      <c r="P61" s="588">
        <v>3620.6235434175596</v>
      </c>
      <c r="Q61" s="589" t="s">
        <v>47</v>
      </c>
      <c r="R61" s="588">
        <v>3349.513990492635</v>
      </c>
      <c r="S61" s="317"/>
      <c r="T61" s="316"/>
      <c r="U61" s="317"/>
      <c r="V61" s="317"/>
      <c r="W61" s="317"/>
      <c r="X61" s="155">
        <v>4150</v>
      </c>
      <c r="Y61" s="155" t="s">
        <v>34</v>
      </c>
      <c r="Z61" s="318">
        <v>3850</v>
      </c>
      <c r="AA61" s="317"/>
      <c r="AB61" s="77"/>
    </row>
    <row r="62" spans="1:28" ht="26.25" customHeight="1">
      <c r="A62" s="353">
        <v>44</v>
      </c>
      <c r="B62" s="579" t="s">
        <v>353</v>
      </c>
      <c r="C62" s="179">
        <v>38</v>
      </c>
      <c r="D62" s="580" t="s">
        <v>72</v>
      </c>
      <c r="E62" s="581" t="s">
        <v>34</v>
      </c>
      <c r="F62" s="580">
        <v>58</v>
      </c>
      <c r="G62" s="582">
        <v>151000192</v>
      </c>
      <c r="H62" s="580" t="s">
        <v>352</v>
      </c>
      <c r="I62" s="582">
        <v>4128.74</v>
      </c>
      <c r="J62" s="584">
        <v>4128.74</v>
      </c>
      <c r="K62" s="580">
        <v>4094.43</v>
      </c>
      <c r="L62" s="585"/>
      <c r="M62" s="317"/>
      <c r="N62" s="317"/>
      <c r="O62" s="317"/>
      <c r="P62" s="588">
        <v>3620.6235434175596</v>
      </c>
      <c r="Q62" s="589" t="s">
        <v>47</v>
      </c>
      <c r="R62" s="588">
        <v>3349.513990492635</v>
      </c>
      <c r="S62" s="317"/>
      <c r="T62" s="316"/>
      <c r="U62" s="317"/>
      <c r="V62" s="317"/>
      <c r="W62" s="317"/>
      <c r="X62" s="155">
        <v>4150</v>
      </c>
      <c r="Y62" s="155" t="s">
        <v>34</v>
      </c>
      <c r="Z62" s="318">
        <v>3850</v>
      </c>
      <c r="AA62" s="317"/>
      <c r="AB62" s="77"/>
    </row>
    <row r="63" spans="1:28" ht="26.25" customHeight="1">
      <c r="A63" s="353">
        <v>45</v>
      </c>
      <c r="B63" s="579" t="s">
        <v>353</v>
      </c>
      <c r="C63" s="179">
        <v>39</v>
      </c>
      <c r="D63" s="580" t="s">
        <v>72</v>
      </c>
      <c r="E63" s="581" t="s">
        <v>34</v>
      </c>
      <c r="F63" s="580">
        <v>59</v>
      </c>
      <c r="G63" s="582">
        <v>161004847</v>
      </c>
      <c r="H63" s="580" t="s">
        <v>354</v>
      </c>
      <c r="I63" s="582">
        <v>4113.28</v>
      </c>
      <c r="J63" s="584">
        <v>4113.28</v>
      </c>
      <c r="K63" s="580">
        <v>4081.22</v>
      </c>
      <c r="L63" s="585"/>
      <c r="M63" s="317"/>
      <c r="N63" s="317"/>
      <c r="O63" s="317"/>
      <c r="P63" s="588">
        <v>3620.6235434175596</v>
      </c>
      <c r="Q63" s="589" t="s">
        <v>47</v>
      </c>
      <c r="R63" s="588">
        <v>3349.513990492635</v>
      </c>
      <c r="S63" s="317"/>
      <c r="T63" s="316"/>
      <c r="U63" s="317"/>
      <c r="V63" s="317"/>
      <c r="W63" s="317"/>
      <c r="X63" s="155">
        <v>4150</v>
      </c>
      <c r="Y63" s="155" t="s">
        <v>34</v>
      </c>
      <c r="Z63" s="318">
        <v>3850</v>
      </c>
      <c r="AA63" s="317"/>
      <c r="AB63" s="77"/>
    </row>
    <row r="64" spans="1:28" ht="26.25" customHeight="1">
      <c r="A64" s="353">
        <v>47</v>
      </c>
      <c r="B64" s="579" t="s">
        <v>355</v>
      </c>
      <c r="C64" s="179">
        <v>41</v>
      </c>
      <c r="D64" s="580" t="s">
        <v>72</v>
      </c>
      <c r="E64" s="581" t="s">
        <v>34</v>
      </c>
      <c r="F64" s="580">
        <v>59</v>
      </c>
      <c r="G64" s="582">
        <v>161004850</v>
      </c>
      <c r="H64" s="580"/>
      <c r="I64" s="582">
        <v>4240.57</v>
      </c>
      <c r="J64" s="584">
        <v>4240.57</v>
      </c>
      <c r="K64" s="580">
        <v>4207.53</v>
      </c>
      <c r="L64" s="585"/>
      <c r="M64" s="317"/>
      <c r="N64" s="317"/>
      <c r="O64" s="317"/>
      <c r="P64" s="588">
        <v>3620.6235434175596</v>
      </c>
      <c r="Q64" s="589" t="s">
        <v>47</v>
      </c>
      <c r="R64" s="588">
        <v>3349.513990492635</v>
      </c>
      <c r="S64" s="317"/>
      <c r="T64" s="316"/>
      <c r="U64" s="317"/>
      <c r="V64" s="317"/>
      <c r="W64" s="317"/>
      <c r="X64" s="155">
        <v>4150</v>
      </c>
      <c r="Y64" s="155" t="s">
        <v>34</v>
      </c>
      <c r="Z64" s="318">
        <v>3850</v>
      </c>
      <c r="AA64" s="317"/>
      <c r="AB64" s="77"/>
    </row>
    <row r="65" spans="1:28" ht="26.25" customHeight="1">
      <c r="A65" s="353">
        <v>52</v>
      </c>
      <c r="B65" s="579" t="s">
        <v>358</v>
      </c>
      <c r="C65" s="179">
        <v>45</v>
      </c>
      <c r="D65" s="580" t="s">
        <v>72</v>
      </c>
      <c r="E65" s="581" t="s">
        <v>34</v>
      </c>
      <c r="F65" s="580">
        <v>59</v>
      </c>
      <c r="G65" s="582">
        <v>161004857</v>
      </c>
      <c r="H65" s="580" t="s">
        <v>356</v>
      </c>
      <c r="I65" s="582">
        <v>4164.28</v>
      </c>
      <c r="J65" s="584">
        <v>4164.28</v>
      </c>
      <c r="K65" s="580">
        <v>4131.41</v>
      </c>
      <c r="L65" s="585"/>
      <c r="M65" s="317"/>
      <c r="N65" s="317"/>
      <c r="O65" s="317"/>
      <c r="P65" s="588">
        <v>3620.6235434175596</v>
      </c>
      <c r="Q65" s="589" t="s">
        <v>47</v>
      </c>
      <c r="R65" s="588">
        <v>3349.513990492635</v>
      </c>
      <c r="S65" s="317"/>
      <c r="T65" s="316"/>
      <c r="U65" s="317"/>
      <c r="V65" s="317"/>
      <c r="W65" s="317"/>
      <c r="X65" s="155">
        <v>4150</v>
      </c>
      <c r="Y65" s="155" t="s">
        <v>34</v>
      </c>
      <c r="Z65" s="318">
        <v>3850</v>
      </c>
      <c r="AA65" s="317"/>
      <c r="AB65" s="77"/>
    </row>
    <row r="66" spans="1:28" ht="26.25" customHeight="1">
      <c r="A66" s="353">
        <v>56</v>
      </c>
      <c r="B66" s="579" t="s">
        <v>360</v>
      </c>
      <c r="C66" s="179">
        <v>48</v>
      </c>
      <c r="D66" s="580" t="s">
        <v>72</v>
      </c>
      <c r="E66" s="581" t="s">
        <v>34</v>
      </c>
      <c r="F66" s="580">
        <v>59</v>
      </c>
      <c r="G66" s="582">
        <v>161004861</v>
      </c>
      <c r="H66" s="580" t="s">
        <v>357</v>
      </c>
      <c r="I66" s="582">
        <v>4118.28</v>
      </c>
      <c r="J66" s="584">
        <v>4118.28</v>
      </c>
      <c r="K66" s="580">
        <v>4086.17</v>
      </c>
      <c r="L66" s="585"/>
      <c r="M66" s="317"/>
      <c r="N66" s="317"/>
      <c r="O66" s="317"/>
      <c r="P66" s="588">
        <v>3620.6235434175596</v>
      </c>
      <c r="Q66" s="589" t="s">
        <v>47</v>
      </c>
      <c r="R66" s="588">
        <v>3349.513990492635</v>
      </c>
      <c r="S66" s="317"/>
      <c r="T66" s="316"/>
      <c r="U66" s="317"/>
      <c r="V66" s="317"/>
      <c r="W66" s="317"/>
      <c r="X66" s="155">
        <v>4150</v>
      </c>
      <c r="Y66" s="155" t="s">
        <v>34</v>
      </c>
      <c r="Z66" s="318">
        <v>3850</v>
      </c>
      <c r="AA66" s="317"/>
      <c r="AB66" s="77"/>
    </row>
    <row r="67" spans="1:28" ht="26.25" customHeight="1">
      <c r="A67" s="353">
        <v>57</v>
      </c>
      <c r="B67" s="579" t="s">
        <v>359</v>
      </c>
      <c r="C67" s="179">
        <v>49</v>
      </c>
      <c r="D67" s="580" t="s">
        <v>72</v>
      </c>
      <c r="E67" s="581" t="s">
        <v>34</v>
      </c>
      <c r="F67" s="580">
        <v>58</v>
      </c>
      <c r="G67" s="582">
        <v>161004865</v>
      </c>
      <c r="H67" s="580" t="s">
        <v>360</v>
      </c>
      <c r="I67" s="582">
        <v>4196.3999999999996</v>
      </c>
      <c r="J67" s="584">
        <v>4196.3999999999996</v>
      </c>
      <c r="K67" s="580">
        <v>4163.25</v>
      </c>
      <c r="L67" s="585"/>
      <c r="M67" s="317"/>
      <c r="N67" s="317"/>
      <c r="O67" s="317"/>
      <c r="P67" s="588">
        <v>3620.6235434175596</v>
      </c>
      <c r="Q67" s="589" t="s">
        <v>47</v>
      </c>
      <c r="R67" s="588">
        <v>3349.513990492635</v>
      </c>
      <c r="S67" s="317"/>
      <c r="T67" s="316"/>
      <c r="U67" s="317"/>
      <c r="V67" s="317"/>
      <c r="W67" s="317"/>
      <c r="X67" s="155">
        <v>4150</v>
      </c>
      <c r="Y67" s="155" t="s">
        <v>34</v>
      </c>
      <c r="Z67" s="318">
        <v>3850</v>
      </c>
      <c r="AA67" s="317"/>
      <c r="AB67" s="77"/>
    </row>
    <row r="68" spans="1:28" ht="26.25" customHeight="1">
      <c r="A68" s="353">
        <v>59</v>
      </c>
      <c r="B68" s="579" t="s">
        <v>374</v>
      </c>
      <c r="C68" s="179">
        <v>51</v>
      </c>
      <c r="D68" s="580" t="s">
        <v>72</v>
      </c>
      <c r="E68" s="581" t="s">
        <v>34</v>
      </c>
      <c r="F68" s="580">
        <v>59</v>
      </c>
      <c r="G68" s="582">
        <v>161004870</v>
      </c>
      <c r="H68" s="580" t="s">
        <v>375</v>
      </c>
      <c r="I68" s="590">
        <v>4207.8</v>
      </c>
      <c r="J68" s="313">
        <v>4207.8</v>
      </c>
      <c r="K68" s="580">
        <v>4174.9799999999996</v>
      </c>
      <c r="L68" s="585"/>
      <c r="M68" s="317"/>
      <c r="N68" s="317"/>
      <c r="O68" s="317"/>
      <c r="P68" s="588">
        <v>3620.6235434175596</v>
      </c>
      <c r="Q68" s="589" t="s">
        <v>47</v>
      </c>
      <c r="R68" s="588">
        <v>3349.513990492635</v>
      </c>
      <c r="S68" s="317"/>
      <c r="T68" s="316"/>
      <c r="U68" s="317"/>
      <c r="V68" s="317"/>
      <c r="W68" s="317"/>
      <c r="X68" s="155">
        <v>4150</v>
      </c>
      <c r="Y68" s="155" t="s">
        <v>34</v>
      </c>
      <c r="Z68" s="318">
        <v>3850</v>
      </c>
      <c r="AA68" s="317"/>
      <c r="AB68" s="77"/>
    </row>
    <row r="69" spans="1:28" ht="26.25" customHeight="1">
      <c r="A69" s="353">
        <v>60</v>
      </c>
      <c r="B69" s="579" t="s">
        <v>362</v>
      </c>
      <c r="C69" s="179">
        <v>52</v>
      </c>
      <c r="D69" s="580" t="s">
        <v>72</v>
      </c>
      <c r="E69" s="581" t="s">
        <v>34</v>
      </c>
      <c r="F69" s="580">
        <v>57</v>
      </c>
      <c r="G69" s="582">
        <v>161004868</v>
      </c>
      <c r="H69" s="580" t="s">
        <v>359</v>
      </c>
      <c r="I69" s="590">
        <v>4031</v>
      </c>
      <c r="J69" s="313">
        <v>4031</v>
      </c>
      <c r="K69" s="580">
        <v>3999.16</v>
      </c>
      <c r="L69" s="585"/>
      <c r="M69" s="317"/>
      <c r="N69" s="317"/>
      <c r="O69" s="317"/>
      <c r="P69" s="588">
        <v>3620.6235434175596</v>
      </c>
      <c r="Q69" s="589" t="s">
        <v>47</v>
      </c>
      <c r="R69" s="588">
        <v>3349.513990492635</v>
      </c>
      <c r="S69" s="317"/>
      <c r="T69" s="316"/>
      <c r="U69" s="317"/>
      <c r="V69" s="317"/>
      <c r="W69" s="317"/>
      <c r="X69" s="155">
        <v>4150</v>
      </c>
      <c r="Y69" s="155" t="s">
        <v>34</v>
      </c>
      <c r="Z69" s="318">
        <v>3850</v>
      </c>
      <c r="AA69" s="317"/>
      <c r="AB69" s="77"/>
    </row>
    <row r="70" spans="1:28" ht="26.25" customHeight="1">
      <c r="A70" s="353">
        <v>62</v>
      </c>
      <c r="B70" s="579" t="s">
        <v>361</v>
      </c>
      <c r="C70" s="179">
        <v>54</v>
      </c>
      <c r="D70" s="580" t="s">
        <v>72</v>
      </c>
      <c r="E70" s="581" t="s">
        <v>34</v>
      </c>
      <c r="F70" s="580">
        <v>58</v>
      </c>
      <c r="G70" s="582">
        <v>151000197</v>
      </c>
      <c r="H70" s="580" t="s">
        <v>362</v>
      </c>
      <c r="I70" s="590">
        <v>4172.6000000000004</v>
      </c>
      <c r="J70" s="313">
        <v>4172.6000000000004</v>
      </c>
      <c r="K70" s="580">
        <v>4140.0600000000004</v>
      </c>
      <c r="L70" s="585"/>
      <c r="M70" s="317"/>
      <c r="N70" s="317"/>
      <c r="O70" s="317"/>
      <c r="P70" s="588">
        <v>3620.6235434175596</v>
      </c>
      <c r="Q70" s="589" t="s">
        <v>47</v>
      </c>
      <c r="R70" s="588">
        <v>3349.513990492635</v>
      </c>
      <c r="S70" s="317"/>
      <c r="T70" s="316"/>
      <c r="U70" s="317"/>
      <c r="V70" s="317"/>
      <c r="W70" s="317"/>
      <c r="X70" s="155">
        <v>4150</v>
      </c>
      <c r="Y70" s="155" t="s">
        <v>34</v>
      </c>
      <c r="Z70" s="318">
        <v>3850</v>
      </c>
      <c r="AA70" s="317"/>
      <c r="AB70" s="77"/>
    </row>
    <row r="71" spans="1:28" ht="26.25" customHeight="1">
      <c r="A71" s="353">
        <v>63</v>
      </c>
      <c r="B71" s="579" t="s">
        <v>376</v>
      </c>
      <c r="C71" s="179">
        <v>55</v>
      </c>
      <c r="D71" s="580" t="s">
        <v>72</v>
      </c>
      <c r="E71" s="581" t="s">
        <v>34</v>
      </c>
      <c r="F71" s="580">
        <v>59</v>
      </c>
      <c r="G71" s="582">
        <v>151000198</v>
      </c>
      <c r="H71" s="580" t="s">
        <v>377</v>
      </c>
      <c r="I71" s="590">
        <v>4136.92</v>
      </c>
      <c r="J71" s="313">
        <v>4136.92</v>
      </c>
      <c r="K71" s="580">
        <v>4104.22</v>
      </c>
      <c r="L71" s="585"/>
      <c r="M71" s="317"/>
      <c r="N71" s="317"/>
      <c r="O71" s="317"/>
      <c r="P71" s="588">
        <v>3620.6235434175596</v>
      </c>
      <c r="Q71" s="589" t="s">
        <v>47</v>
      </c>
      <c r="R71" s="588">
        <v>3349.513990492635</v>
      </c>
      <c r="S71" s="317"/>
      <c r="T71" s="316"/>
      <c r="U71" s="317"/>
      <c r="V71" s="317"/>
      <c r="W71" s="317"/>
      <c r="X71" s="155">
        <v>4150</v>
      </c>
      <c r="Y71" s="155" t="s">
        <v>34</v>
      </c>
      <c r="Z71" s="318">
        <v>3850</v>
      </c>
      <c r="AA71" s="317"/>
      <c r="AB71" s="77"/>
    </row>
    <row r="72" spans="1:28" ht="26.25" customHeight="1">
      <c r="A72" s="353"/>
      <c r="B72" s="579"/>
      <c r="C72" s="179"/>
      <c r="D72" s="591" t="s">
        <v>72</v>
      </c>
      <c r="E72" s="591" t="s">
        <v>34</v>
      </c>
      <c r="F72" s="580"/>
      <c r="G72" s="582"/>
      <c r="H72" s="580"/>
      <c r="I72" s="592">
        <f>SUM(I45:I71)</f>
        <v>110436</v>
      </c>
      <c r="J72" s="593">
        <f>SUM(J45:J71)</f>
        <v>110436</v>
      </c>
      <c r="K72" s="594">
        <f>SUM(K45:K71)</f>
        <v>109572.41</v>
      </c>
      <c r="L72" s="595"/>
      <c r="M72" s="317"/>
      <c r="N72" s="317"/>
      <c r="O72" s="317"/>
      <c r="P72" s="378">
        <f>SUMPRODUCT(P45:P71,K45:K71)/K72</f>
        <v>3641.0579230081385</v>
      </c>
      <c r="Q72" s="379" t="s">
        <v>33</v>
      </c>
      <c r="R72" s="378">
        <f>SUMPRODUCT(R45:R71,K45:K71)/K72</f>
        <v>3354.293158988668</v>
      </c>
      <c r="S72" s="317"/>
      <c r="T72" s="316"/>
      <c r="U72" s="317"/>
      <c r="V72" s="317"/>
      <c r="W72" s="317"/>
      <c r="X72" s="206">
        <f>SUMPRODUCT(X45:X71,J45:J71)/J72</f>
        <v>4156.8590637111083</v>
      </c>
      <c r="Y72" s="206" t="s">
        <v>34</v>
      </c>
      <c r="Z72" s="378">
        <f>SUMPRODUCT(Z45:Z71,J45:J71)/J72</f>
        <v>3855.7507613533412</v>
      </c>
      <c r="AA72" s="317"/>
      <c r="AB72" s="77"/>
    </row>
    <row r="73" spans="1:28" ht="26.25" customHeight="1">
      <c r="A73" s="353"/>
      <c r="B73" s="579"/>
      <c r="C73" s="179"/>
      <c r="D73" s="580"/>
      <c r="E73" s="581"/>
      <c r="F73" s="580"/>
      <c r="G73" s="582"/>
      <c r="H73" s="580"/>
      <c r="I73" s="590"/>
      <c r="J73" s="596"/>
      <c r="K73" s="597"/>
      <c r="L73" s="598"/>
      <c r="M73" s="317"/>
      <c r="N73" s="317"/>
      <c r="O73" s="317"/>
      <c r="P73" s="318"/>
      <c r="Q73" s="317"/>
      <c r="R73" s="318"/>
      <c r="S73" s="317"/>
      <c r="T73" s="316"/>
      <c r="U73" s="317"/>
      <c r="V73" s="317"/>
      <c r="W73" s="317"/>
      <c r="X73" s="155"/>
      <c r="Y73" s="155"/>
      <c r="Z73" s="318"/>
      <c r="AA73" s="317"/>
      <c r="AB73" s="77"/>
    </row>
    <row r="74" spans="1:28" ht="26.25" customHeight="1">
      <c r="A74" s="353"/>
      <c r="B74" s="579"/>
      <c r="C74" s="179"/>
      <c r="D74" s="580"/>
      <c r="E74" s="581"/>
      <c r="F74" s="580"/>
      <c r="G74" s="582"/>
      <c r="H74" s="580"/>
      <c r="I74" s="590"/>
      <c r="J74" s="596"/>
      <c r="K74" s="597"/>
      <c r="L74" s="598"/>
      <c r="M74" s="317"/>
      <c r="N74" s="317"/>
      <c r="O74" s="317"/>
      <c r="P74" s="318"/>
      <c r="Q74" s="317"/>
      <c r="R74" s="318"/>
      <c r="S74" s="317"/>
      <c r="T74" s="316"/>
      <c r="U74" s="317"/>
      <c r="V74" s="317"/>
      <c r="W74" s="317"/>
      <c r="X74" s="155"/>
      <c r="Y74" s="155"/>
      <c r="Z74" s="318"/>
      <c r="AA74" s="317"/>
      <c r="AB74" s="77"/>
    </row>
    <row r="75" spans="1:28" ht="26.25" customHeight="1">
      <c r="A75" s="353">
        <v>4</v>
      </c>
      <c r="B75" s="513" t="s">
        <v>339</v>
      </c>
      <c r="C75" s="179">
        <v>4</v>
      </c>
      <c r="D75" s="158" t="s">
        <v>132</v>
      </c>
      <c r="E75" s="179" t="s">
        <v>34</v>
      </c>
      <c r="F75" s="514">
        <v>59</v>
      </c>
      <c r="G75" s="515">
        <v>151000260</v>
      </c>
      <c r="H75" s="516" t="s">
        <v>339</v>
      </c>
      <c r="I75" s="517">
        <v>3822.19</v>
      </c>
      <c r="J75" s="380">
        <v>3822.19</v>
      </c>
      <c r="K75" s="517">
        <v>3792.39</v>
      </c>
      <c r="L75" s="518"/>
      <c r="M75" s="317">
        <v>14.94</v>
      </c>
      <c r="N75" s="317">
        <v>9.2200000000000006</v>
      </c>
      <c r="O75" s="317">
        <v>34.549999999999997</v>
      </c>
      <c r="P75" s="318">
        <v>3987</v>
      </c>
      <c r="Q75" s="317" t="s">
        <v>37</v>
      </c>
      <c r="R75" s="318">
        <f>((100-M75)/(100-N75))*P75</f>
        <v>3735.7812293456709</v>
      </c>
      <c r="S75" s="317">
        <f>M75-N75</f>
        <v>5.7199999999999989</v>
      </c>
      <c r="T75" s="316"/>
      <c r="U75" s="317"/>
      <c r="V75" s="317"/>
      <c r="W75" s="317"/>
      <c r="X75" s="155">
        <v>4150</v>
      </c>
      <c r="Y75" s="155" t="s">
        <v>34</v>
      </c>
      <c r="Z75" s="318">
        <v>3850</v>
      </c>
      <c r="AA75" s="317"/>
      <c r="AB75" s="77"/>
    </row>
    <row r="76" spans="1:28" ht="45" customHeight="1">
      <c r="A76" s="353">
        <v>23</v>
      </c>
      <c r="B76" s="579" t="s">
        <v>372</v>
      </c>
      <c r="C76" s="179">
        <v>20</v>
      </c>
      <c r="D76" s="580" t="s">
        <v>132</v>
      </c>
      <c r="E76" s="581" t="s">
        <v>34</v>
      </c>
      <c r="F76" s="580">
        <v>59</v>
      </c>
      <c r="G76" s="582">
        <v>161009399</v>
      </c>
      <c r="H76" s="583" t="s">
        <v>346</v>
      </c>
      <c r="I76" s="582">
        <v>3998.93</v>
      </c>
      <c r="J76" s="584">
        <v>3998.93</v>
      </c>
      <c r="K76" s="580">
        <v>3967.3</v>
      </c>
      <c r="L76" s="585"/>
      <c r="M76" s="317">
        <v>13.77</v>
      </c>
      <c r="N76" s="317">
        <v>9.65</v>
      </c>
      <c r="O76" s="317">
        <v>34.979999999999997</v>
      </c>
      <c r="P76" s="318">
        <v>3935</v>
      </c>
      <c r="Q76" s="317" t="s">
        <v>37</v>
      </c>
      <c r="R76" s="318">
        <f>((100-M76)/(100-N76))*P76</f>
        <v>3755.5622578859993</v>
      </c>
      <c r="S76" s="317">
        <f>M76-N76</f>
        <v>4.1199999999999992</v>
      </c>
      <c r="T76" s="316"/>
      <c r="U76" s="317"/>
      <c r="V76" s="317"/>
      <c r="W76" s="317"/>
      <c r="X76" s="155">
        <v>4150</v>
      </c>
      <c r="Y76" s="155" t="s">
        <v>34</v>
      </c>
      <c r="Z76" s="318">
        <v>3850</v>
      </c>
      <c r="AA76" s="317"/>
      <c r="AB76" s="77"/>
    </row>
    <row r="77" spans="1:28" ht="45" customHeight="1">
      <c r="A77" s="353">
        <v>28</v>
      </c>
      <c r="B77" s="579" t="s">
        <v>347</v>
      </c>
      <c r="C77" s="179">
        <v>24</v>
      </c>
      <c r="D77" s="580" t="s">
        <v>132</v>
      </c>
      <c r="E77" s="581" t="s">
        <v>34</v>
      </c>
      <c r="F77" s="580">
        <v>59</v>
      </c>
      <c r="G77" s="582">
        <v>161009404</v>
      </c>
      <c r="H77" s="583" t="s">
        <v>348</v>
      </c>
      <c r="I77" s="582">
        <v>3957.33</v>
      </c>
      <c r="J77" s="584">
        <v>3957.33</v>
      </c>
      <c r="K77" s="580">
        <v>3926.44</v>
      </c>
      <c r="L77" s="585"/>
      <c r="M77" s="317">
        <v>13.28</v>
      </c>
      <c r="N77" s="317">
        <v>10.62</v>
      </c>
      <c r="O77" s="317">
        <v>32.46</v>
      </c>
      <c r="P77" s="318">
        <v>4000</v>
      </c>
      <c r="Q77" s="317" t="s">
        <v>37</v>
      </c>
      <c r="R77" s="318">
        <f>((100-M77)/(100-N77))*P77</f>
        <v>3880.9577086596555</v>
      </c>
      <c r="S77" s="317">
        <f>M77-N77</f>
        <v>2.66</v>
      </c>
      <c r="T77" s="316"/>
      <c r="U77" s="317"/>
      <c r="V77" s="317"/>
      <c r="W77" s="317"/>
      <c r="X77" s="155">
        <v>4150</v>
      </c>
      <c r="Y77" s="155" t="s">
        <v>34</v>
      </c>
      <c r="Z77" s="318">
        <v>3850</v>
      </c>
      <c r="AA77" s="317"/>
      <c r="AB77" s="77"/>
    </row>
    <row r="78" spans="1:28" ht="26.25" customHeight="1">
      <c r="A78" s="353">
        <v>49</v>
      </c>
      <c r="B78" s="579" t="s">
        <v>355</v>
      </c>
      <c r="C78" s="179">
        <v>43</v>
      </c>
      <c r="D78" s="580" t="s">
        <v>132</v>
      </c>
      <c r="E78" s="581" t="s">
        <v>34</v>
      </c>
      <c r="F78" s="580">
        <v>59</v>
      </c>
      <c r="G78" s="582">
        <v>161009415</v>
      </c>
      <c r="H78" s="580" t="s">
        <v>353</v>
      </c>
      <c r="I78" s="582">
        <v>3928.79</v>
      </c>
      <c r="J78" s="584">
        <v>3928.79</v>
      </c>
      <c r="K78" s="580">
        <v>3897.77</v>
      </c>
      <c r="L78" s="585"/>
      <c r="M78" s="317"/>
      <c r="N78" s="317"/>
      <c r="O78" s="317"/>
      <c r="P78" s="588">
        <v>3904.7447360930082</v>
      </c>
      <c r="Q78" s="589" t="s">
        <v>37</v>
      </c>
      <c r="R78" s="588">
        <v>3625.9340880387585</v>
      </c>
      <c r="S78" s="317"/>
      <c r="T78" s="316"/>
      <c r="U78" s="317"/>
      <c r="V78" s="317"/>
      <c r="W78" s="317"/>
      <c r="X78" s="155">
        <v>4150</v>
      </c>
      <c r="Y78" s="155" t="s">
        <v>34</v>
      </c>
      <c r="Z78" s="318">
        <v>3850</v>
      </c>
      <c r="AA78" s="317"/>
      <c r="AB78" s="77"/>
    </row>
    <row r="79" spans="1:28" ht="26.25" customHeight="1">
      <c r="A79" s="353">
        <v>64</v>
      </c>
      <c r="B79" s="579" t="s">
        <v>377</v>
      </c>
      <c r="C79" s="179">
        <v>56</v>
      </c>
      <c r="D79" s="580" t="s">
        <v>132</v>
      </c>
      <c r="E79" s="581" t="s">
        <v>34</v>
      </c>
      <c r="F79" s="580">
        <v>57</v>
      </c>
      <c r="G79" s="582">
        <v>161009426</v>
      </c>
      <c r="H79" s="580" t="s">
        <v>361</v>
      </c>
      <c r="I79" s="590">
        <v>3782.8</v>
      </c>
      <c r="J79" s="313">
        <v>3782.8</v>
      </c>
      <c r="K79" s="580">
        <v>3752.92</v>
      </c>
      <c r="L79" s="585"/>
      <c r="M79" s="317"/>
      <c r="N79" s="317"/>
      <c r="O79" s="317"/>
      <c r="P79" s="588">
        <v>3904.7447360930082</v>
      </c>
      <c r="Q79" s="589" t="s">
        <v>37</v>
      </c>
      <c r="R79" s="588">
        <v>3625.9340880387585</v>
      </c>
      <c r="S79" s="317"/>
      <c r="T79" s="316"/>
      <c r="U79" s="317"/>
      <c r="V79" s="317"/>
      <c r="W79" s="317"/>
      <c r="X79" s="155">
        <v>4150</v>
      </c>
      <c r="Y79" s="155" t="s">
        <v>34</v>
      </c>
      <c r="Z79" s="318">
        <v>3850</v>
      </c>
      <c r="AA79" s="317"/>
      <c r="AB79" s="77"/>
    </row>
    <row r="80" spans="1:28" ht="26.25" customHeight="1">
      <c r="A80" s="353"/>
      <c r="B80" s="579"/>
      <c r="C80" s="179"/>
      <c r="D80" s="591" t="s">
        <v>132</v>
      </c>
      <c r="E80" s="591" t="s">
        <v>34</v>
      </c>
      <c r="F80" s="580"/>
      <c r="G80" s="582"/>
      <c r="H80" s="580"/>
      <c r="I80" s="592">
        <f>SUM(I75:I79)</f>
        <v>19490.04</v>
      </c>
      <c r="J80" s="593">
        <f>SUM(J75:J79)</f>
        <v>19490.04</v>
      </c>
      <c r="K80" s="594">
        <f>SUM(K75:K79)</f>
        <v>19336.82</v>
      </c>
      <c r="L80" s="595"/>
      <c r="M80" s="317"/>
      <c r="N80" s="317"/>
      <c r="O80" s="317"/>
      <c r="P80" s="378">
        <f>SUMPRODUCT(P75:P79,K75:K79)/K80</f>
        <v>3946.4263480230675</v>
      </c>
      <c r="Q80" s="379" t="s">
        <v>37</v>
      </c>
      <c r="R80" s="378">
        <f>SUMPRODUCT(R75:R79,K75:K79)/K80</f>
        <v>3725.8570321115994</v>
      </c>
      <c r="S80" s="317"/>
      <c r="T80" s="316"/>
      <c r="U80" s="317"/>
      <c r="V80" s="317"/>
      <c r="W80" s="317"/>
      <c r="X80" s="206">
        <v>4150</v>
      </c>
      <c r="Y80" s="206" t="s">
        <v>34</v>
      </c>
      <c r="Z80" s="378">
        <v>3850</v>
      </c>
      <c r="AA80" s="317"/>
      <c r="AB80" s="77"/>
    </row>
    <row r="81" spans="1:28" ht="26.25" customHeight="1">
      <c r="A81" s="353"/>
      <c r="B81" s="579"/>
      <c r="C81" s="179"/>
      <c r="D81" s="580"/>
      <c r="E81" s="581"/>
      <c r="F81" s="580"/>
      <c r="G81" s="582"/>
      <c r="H81" s="580"/>
      <c r="I81" s="590"/>
      <c r="J81" s="596"/>
      <c r="K81" s="597"/>
      <c r="L81" s="598"/>
      <c r="M81" s="317"/>
      <c r="N81" s="317"/>
      <c r="O81" s="317"/>
      <c r="P81" s="318"/>
      <c r="Q81" s="317"/>
      <c r="R81" s="318"/>
      <c r="S81" s="317"/>
      <c r="T81" s="316"/>
      <c r="U81" s="317"/>
      <c r="V81" s="317"/>
      <c r="W81" s="317"/>
      <c r="X81" s="155"/>
      <c r="Y81" s="155"/>
      <c r="Z81" s="318"/>
      <c r="AA81" s="317"/>
      <c r="AB81" s="77"/>
    </row>
    <row r="82" spans="1:28" ht="26.25" customHeight="1">
      <c r="A82" s="353"/>
      <c r="B82" s="579"/>
      <c r="C82" s="179"/>
      <c r="D82" s="580"/>
      <c r="E82" s="581"/>
      <c r="F82" s="580"/>
      <c r="G82" s="582"/>
      <c r="H82" s="580"/>
      <c r="I82" s="590"/>
      <c r="J82" s="596"/>
      <c r="K82" s="597"/>
      <c r="L82" s="598"/>
      <c r="M82" s="317"/>
      <c r="N82" s="317"/>
      <c r="O82" s="317"/>
      <c r="P82" s="318"/>
      <c r="Q82" s="317"/>
      <c r="R82" s="318"/>
      <c r="S82" s="317"/>
      <c r="T82" s="316"/>
      <c r="U82" s="317"/>
      <c r="V82" s="317"/>
      <c r="W82" s="317"/>
      <c r="X82" s="155"/>
      <c r="Y82" s="155"/>
      <c r="Z82" s="318"/>
      <c r="AA82" s="317"/>
      <c r="AB82" s="77"/>
    </row>
    <row r="83" spans="1:28" ht="26.25" customHeight="1">
      <c r="A83" s="353">
        <v>5</v>
      </c>
      <c r="B83" s="513" t="s">
        <v>339</v>
      </c>
      <c r="C83" s="179">
        <v>4</v>
      </c>
      <c r="D83" s="158" t="s">
        <v>378</v>
      </c>
      <c r="E83" s="179" t="s">
        <v>34</v>
      </c>
      <c r="F83" s="514"/>
      <c r="G83" s="515">
        <v>151000260</v>
      </c>
      <c r="H83" s="516" t="s">
        <v>339</v>
      </c>
      <c r="I83" s="517"/>
      <c r="J83" s="367"/>
      <c r="K83" s="614"/>
      <c r="L83" s="615"/>
      <c r="M83" s="317">
        <v>13.94</v>
      </c>
      <c r="N83" s="317">
        <v>5.91</v>
      </c>
      <c r="O83" s="317">
        <v>53.22</v>
      </c>
      <c r="P83" s="318">
        <v>2725</v>
      </c>
      <c r="Q83" s="317" t="s">
        <v>50</v>
      </c>
      <c r="R83" s="318">
        <f>((100-M83)/(100-N83))*P83</f>
        <v>2492.4380911892868</v>
      </c>
      <c r="S83" s="317">
        <f>M83-N83</f>
        <v>8.0299999999999994</v>
      </c>
      <c r="T83" s="316"/>
      <c r="U83" s="317"/>
      <c r="V83" s="317"/>
      <c r="W83" s="317"/>
      <c r="X83" s="155"/>
      <c r="Y83" s="155"/>
      <c r="Z83" s="318"/>
      <c r="AA83" s="317"/>
      <c r="AB83" s="77"/>
    </row>
    <row r="84" spans="1:28" ht="26.25" customHeight="1">
      <c r="A84" s="353">
        <v>24</v>
      </c>
      <c r="B84" s="579" t="s">
        <v>372</v>
      </c>
      <c r="C84" s="179">
        <v>20</v>
      </c>
      <c r="D84" s="580" t="s">
        <v>378</v>
      </c>
      <c r="E84" s="581" t="s">
        <v>34</v>
      </c>
      <c r="F84" s="580"/>
      <c r="G84" s="582">
        <v>161009399</v>
      </c>
      <c r="H84" s="583" t="s">
        <v>346</v>
      </c>
      <c r="I84" s="582"/>
      <c r="J84" s="603"/>
      <c r="K84" s="597"/>
      <c r="L84" s="598"/>
      <c r="M84" s="317">
        <v>13.28</v>
      </c>
      <c r="N84" s="317">
        <v>10.119999999999999</v>
      </c>
      <c r="O84" s="317">
        <v>29.66</v>
      </c>
      <c r="P84" s="318">
        <v>4349</v>
      </c>
      <c r="Q84" s="317" t="s">
        <v>31</v>
      </c>
      <c r="R84" s="318">
        <f>((100-M84)/(100-N84))*P84</f>
        <v>4196.0979083222073</v>
      </c>
      <c r="S84" s="317">
        <f>M84-N84</f>
        <v>3.16</v>
      </c>
      <c r="T84" s="316"/>
      <c r="U84" s="317"/>
      <c r="V84" s="317"/>
      <c r="W84" s="317"/>
      <c r="X84" s="155"/>
      <c r="Y84" s="155"/>
      <c r="Z84" s="318"/>
      <c r="AA84" s="317"/>
      <c r="AB84" s="77"/>
    </row>
    <row r="85" spans="1:28" ht="26.25" customHeight="1">
      <c r="A85" s="353">
        <v>29</v>
      </c>
      <c r="B85" s="579" t="s">
        <v>347</v>
      </c>
      <c r="C85" s="179">
        <v>24</v>
      </c>
      <c r="D85" s="580" t="s">
        <v>378</v>
      </c>
      <c r="E85" s="581" t="s">
        <v>34</v>
      </c>
      <c r="F85" s="580"/>
      <c r="G85" s="582">
        <v>161009404</v>
      </c>
      <c r="H85" s="583" t="s">
        <v>348</v>
      </c>
      <c r="I85" s="582"/>
      <c r="J85" s="603"/>
      <c r="K85" s="597"/>
      <c r="L85" s="598"/>
      <c r="M85" s="317">
        <v>13.08</v>
      </c>
      <c r="N85" s="317">
        <v>9.1999999999999993</v>
      </c>
      <c r="O85" s="317">
        <v>38.15</v>
      </c>
      <c r="P85" s="318">
        <v>3656</v>
      </c>
      <c r="Q85" s="317" t="s">
        <v>33</v>
      </c>
      <c r="R85" s="318">
        <f>((100-M85)/(100-N85))*P85</f>
        <v>3499.774449339207</v>
      </c>
      <c r="S85" s="317">
        <f>M85-N85</f>
        <v>3.8800000000000008</v>
      </c>
      <c r="T85" s="316"/>
      <c r="U85" s="317"/>
      <c r="V85" s="317"/>
      <c r="W85" s="317"/>
      <c r="X85" s="155"/>
      <c r="Y85" s="155"/>
      <c r="Z85" s="318"/>
      <c r="AA85" s="317"/>
      <c r="AB85" s="77"/>
    </row>
    <row r="86" spans="1:28" ht="26.25" customHeight="1">
      <c r="A86" s="353">
        <v>50</v>
      </c>
      <c r="B86" s="579" t="s">
        <v>355</v>
      </c>
      <c r="C86" s="179">
        <v>43</v>
      </c>
      <c r="D86" s="580" t="s">
        <v>378</v>
      </c>
      <c r="E86" s="581" t="s">
        <v>34</v>
      </c>
      <c r="F86" s="580"/>
      <c r="G86" s="582">
        <v>161009415</v>
      </c>
      <c r="H86" s="580" t="s">
        <v>353</v>
      </c>
      <c r="I86" s="582"/>
      <c r="J86" s="603"/>
      <c r="K86" s="597"/>
      <c r="L86" s="598"/>
      <c r="M86" s="317"/>
      <c r="N86" s="317"/>
      <c r="O86" s="317"/>
      <c r="P86" s="318"/>
      <c r="Q86" s="317"/>
      <c r="R86" s="318"/>
      <c r="S86" s="317"/>
      <c r="T86" s="316"/>
      <c r="U86" s="317"/>
      <c r="V86" s="317"/>
      <c r="W86" s="317"/>
      <c r="X86" s="155"/>
      <c r="Y86" s="155"/>
      <c r="Z86" s="318"/>
      <c r="AA86" s="317"/>
      <c r="AB86" s="77"/>
    </row>
    <row r="87" spans="1:28" ht="26.25" customHeight="1">
      <c r="A87" s="353">
        <v>65</v>
      </c>
      <c r="B87" s="579" t="s">
        <v>377</v>
      </c>
      <c r="C87" s="179">
        <v>56</v>
      </c>
      <c r="D87" s="580" t="s">
        <v>378</v>
      </c>
      <c r="E87" s="581" t="s">
        <v>34</v>
      </c>
      <c r="F87" s="580"/>
      <c r="G87" s="582">
        <v>161009426</v>
      </c>
      <c r="H87" s="580" t="s">
        <v>361</v>
      </c>
      <c r="I87" s="590"/>
      <c r="J87" s="596"/>
      <c r="K87" s="597"/>
      <c r="L87" s="598"/>
      <c r="M87" s="317"/>
      <c r="N87" s="317"/>
      <c r="O87" s="317"/>
      <c r="P87" s="318"/>
      <c r="Q87" s="317"/>
      <c r="R87" s="318"/>
      <c r="S87" s="317"/>
      <c r="T87" s="316"/>
      <c r="U87" s="317"/>
      <c r="V87" s="317"/>
      <c r="W87" s="317"/>
      <c r="X87" s="155"/>
      <c r="Y87" s="155"/>
      <c r="Z87" s="318"/>
      <c r="AA87" s="317"/>
      <c r="AB87" s="77"/>
    </row>
    <row r="88" spans="1:28" ht="26.25" customHeight="1">
      <c r="A88" s="353"/>
      <c r="B88" s="579"/>
      <c r="C88" s="179"/>
      <c r="D88" s="580"/>
      <c r="E88" s="581"/>
      <c r="F88" s="580"/>
      <c r="G88" s="582"/>
      <c r="H88" s="580"/>
      <c r="I88" s="590"/>
      <c r="J88" s="596"/>
      <c r="K88" s="597"/>
      <c r="L88" s="598"/>
      <c r="M88" s="317"/>
      <c r="N88" s="317"/>
      <c r="O88" s="317"/>
      <c r="P88" s="318"/>
      <c r="Q88" s="317"/>
      <c r="R88" s="318"/>
      <c r="S88" s="317"/>
      <c r="T88" s="316"/>
      <c r="U88" s="317"/>
      <c r="V88" s="317"/>
      <c r="W88" s="317"/>
      <c r="X88" s="155"/>
      <c r="Y88" s="155"/>
      <c r="Z88" s="318"/>
      <c r="AA88" s="317"/>
      <c r="AB88" s="77"/>
    </row>
    <row r="89" spans="1:28" ht="26.25" customHeight="1">
      <c r="A89" s="353"/>
      <c r="B89" s="579"/>
      <c r="C89" s="179"/>
      <c r="D89" s="580"/>
      <c r="E89" s="581"/>
      <c r="F89" s="580"/>
      <c r="G89" s="582"/>
      <c r="H89" s="580"/>
      <c r="I89" s="590"/>
      <c r="J89" s="596"/>
      <c r="K89" s="597"/>
      <c r="L89" s="598"/>
      <c r="M89" s="317"/>
      <c r="N89" s="317"/>
      <c r="O89" s="317"/>
      <c r="P89" s="318"/>
      <c r="Q89" s="317"/>
      <c r="R89" s="318"/>
      <c r="S89" s="317"/>
      <c r="T89" s="316"/>
      <c r="U89" s="317"/>
      <c r="V89" s="317"/>
      <c r="W89" s="317"/>
      <c r="X89" s="155"/>
      <c r="Y89" s="155"/>
      <c r="Z89" s="318"/>
      <c r="AA89" s="317"/>
      <c r="AB89" s="77"/>
    </row>
    <row r="90" spans="1:28" ht="25.5" customHeight="1">
      <c r="A90" s="353"/>
      <c r="B90" s="579"/>
      <c r="C90" s="179"/>
      <c r="D90" s="580"/>
      <c r="E90" s="581"/>
      <c r="F90" s="580"/>
      <c r="G90" s="582"/>
      <c r="H90" s="580"/>
      <c r="I90" s="590"/>
      <c r="J90" s="596"/>
      <c r="K90" s="597"/>
      <c r="L90" s="598"/>
      <c r="M90" s="317"/>
      <c r="N90" s="317"/>
      <c r="O90" s="317"/>
      <c r="P90" s="318"/>
      <c r="Q90" s="317"/>
      <c r="R90" s="318"/>
      <c r="S90" s="317"/>
      <c r="T90" s="316"/>
      <c r="U90" s="317"/>
      <c r="V90" s="317"/>
      <c r="W90" s="317"/>
      <c r="X90" s="155"/>
      <c r="Y90" s="155"/>
      <c r="Z90" s="318"/>
      <c r="AA90" s="317"/>
      <c r="AB90" s="77"/>
    </row>
    <row r="91" spans="1:28" ht="26.25" customHeight="1">
      <c r="A91" s="353">
        <v>9</v>
      </c>
      <c r="B91" s="579" t="s">
        <v>365</v>
      </c>
      <c r="C91" s="179">
        <v>8</v>
      </c>
      <c r="D91" s="580" t="s">
        <v>81</v>
      </c>
      <c r="E91" s="581" t="s">
        <v>68</v>
      </c>
      <c r="F91" s="580">
        <v>54</v>
      </c>
      <c r="G91" s="582">
        <v>161009391</v>
      </c>
      <c r="H91" s="583" t="s">
        <v>366</v>
      </c>
      <c r="I91" s="582">
        <v>3634.61</v>
      </c>
      <c r="J91" s="584">
        <v>3634.61</v>
      </c>
      <c r="K91" s="580">
        <v>3606.26</v>
      </c>
      <c r="L91" s="585"/>
      <c r="M91" s="317">
        <v>15.09</v>
      </c>
      <c r="N91" s="317">
        <v>9.51</v>
      </c>
      <c r="O91" s="317">
        <v>21.87</v>
      </c>
      <c r="P91" s="318">
        <v>5113</v>
      </c>
      <c r="Q91" s="317" t="s">
        <v>71</v>
      </c>
      <c r="R91" s="318">
        <f>((100-M91)/(100-N91))*P91</f>
        <v>4797.7105757542267</v>
      </c>
      <c r="S91" s="317">
        <f>M91-N91</f>
        <v>5.58</v>
      </c>
      <c r="T91" s="316"/>
      <c r="U91" s="317"/>
      <c r="V91" s="317"/>
      <c r="W91" s="317"/>
      <c r="X91" s="155">
        <v>4750</v>
      </c>
      <c r="Y91" s="155" t="s">
        <v>68</v>
      </c>
      <c r="Z91" s="318">
        <v>4450</v>
      </c>
      <c r="AA91" s="317"/>
      <c r="AB91" s="77"/>
    </row>
    <row r="92" spans="1:28" ht="26.25" customHeight="1">
      <c r="A92" s="353">
        <v>19</v>
      </c>
      <c r="B92" s="579" t="s">
        <v>346</v>
      </c>
      <c r="C92" s="179">
        <v>17</v>
      </c>
      <c r="D92" s="580" t="s">
        <v>81</v>
      </c>
      <c r="E92" s="581" t="s">
        <v>68</v>
      </c>
      <c r="F92" s="580">
        <v>59</v>
      </c>
      <c r="G92" s="582">
        <v>161009395</v>
      </c>
      <c r="H92" s="583" t="s">
        <v>344</v>
      </c>
      <c r="I92" s="582">
        <v>3933.68</v>
      </c>
      <c r="J92" s="584">
        <v>3933.68</v>
      </c>
      <c r="K92" s="580">
        <v>3903.42</v>
      </c>
      <c r="L92" s="585"/>
      <c r="M92" s="317">
        <v>14.91</v>
      </c>
      <c r="N92" s="317">
        <v>7.44</v>
      </c>
      <c r="O92" s="317">
        <v>29.66</v>
      </c>
      <c r="P92" s="318">
        <v>4659</v>
      </c>
      <c r="Q92" s="317" t="s">
        <v>68</v>
      </c>
      <c r="R92" s="318">
        <f>((100-M92)/(100-N92))*P92</f>
        <v>4282.9981633535008</v>
      </c>
      <c r="S92" s="317">
        <f>M92-N92</f>
        <v>7.47</v>
      </c>
      <c r="T92" s="316"/>
      <c r="U92" s="317"/>
      <c r="V92" s="317"/>
      <c r="W92" s="317"/>
      <c r="X92" s="155">
        <v>4750</v>
      </c>
      <c r="Y92" s="155" t="s">
        <v>68</v>
      </c>
      <c r="Z92" s="318">
        <v>4450</v>
      </c>
      <c r="AA92" s="317"/>
      <c r="AB92" s="77"/>
    </row>
    <row r="93" spans="1:28" ht="26.25" customHeight="1">
      <c r="A93" s="353">
        <v>26</v>
      </c>
      <c r="B93" s="579" t="s">
        <v>372</v>
      </c>
      <c r="C93" s="179">
        <v>22</v>
      </c>
      <c r="D93" s="580" t="s">
        <v>81</v>
      </c>
      <c r="E93" s="581" t="s">
        <v>68</v>
      </c>
      <c r="F93" s="580">
        <v>59</v>
      </c>
      <c r="G93" s="582">
        <v>161009401</v>
      </c>
      <c r="H93" s="583" t="s">
        <v>372</v>
      </c>
      <c r="I93" s="582">
        <v>3946.87</v>
      </c>
      <c r="J93" s="584">
        <v>3946.87</v>
      </c>
      <c r="K93" s="580">
        <v>3915.75</v>
      </c>
      <c r="L93" s="585"/>
      <c r="M93" s="317">
        <v>14.96</v>
      </c>
      <c r="N93" s="317">
        <v>7.93</v>
      </c>
      <c r="O93" s="317">
        <v>34.32</v>
      </c>
      <c r="P93" s="318">
        <v>4197</v>
      </c>
      <c r="Q93" s="317" t="s">
        <v>34</v>
      </c>
      <c r="R93" s="318">
        <f>((100-M93)/(100-N93))*P93</f>
        <v>3876.538286086673</v>
      </c>
      <c r="S93" s="317">
        <f>M93-N93</f>
        <v>7.0300000000000011</v>
      </c>
      <c r="T93" s="316"/>
      <c r="U93" s="317"/>
      <c r="V93" s="317"/>
      <c r="W93" s="317"/>
      <c r="X93" s="155">
        <v>4750</v>
      </c>
      <c r="Y93" s="155" t="s">
        <v>68</v>
      </c>
      <c r="Z93" s="318">
        <v>4450</v>
      </c>
      <c r="AA93" s="317"/>
      <c r="AB93" s="77"/>
    </row>
    <row r="94" spans="1:28" ht="26.25" customHeight="1">
      <c r="A94" s="353">
        <v>53</v>
      </c>
      <c r="B94" s="579" t="s">
        <v>357</v>
      </c>
      <c r="C94" s="179">
        <v>46</v>
      </c>
      <c r="D94" s="580" t="s">
        <v>81</v>
      </c>
      <c r="E94" s="581" t="s">
        <v>68</v>
      </c>
      <c r="F94" s="580">
        <v>59</v>
      </c>
      <c r="G94" s="582">
        <v>151000277</v>
      </c>
      <c r="H94" s="580" t="s">
        <v>358</v>
      </c>
      <c r="I94" s="582">
        <v>4028.96</v>
      </c>
      <c r="J94" s="584">
        <v>4028.96</v>
      </c>
      <c r="K94" s="586">
        <v>3997.2</v>
      </c>
      <c r="L94" s="616"/>
      <c r="M94" s="446"/>
      <c r="N94" s="446"/>
      <c r="O94" s="446"/>
      <c r="P94" s="617">
        <v>4456.4659911936269</v>
      </c>
      <c r="Q94" s="618" t="s">
        <v>31</v>
      </c>
      <c r="R94" s="617">
        <v>4126.1645235837477</v>
      </c>
      <c r="S94" s="446"/>
      <c r="T94" s="538"/>
      <c r="U94" s="446"/>
      <c r="V94" s="446"/>
      <c r="W94" s="446"/>
      <c r="X94" s="299">
        <v>4750</v>
      </c>
      <c r="Y94" s="299" t="s">
        <v>68</v>
      </c>
      <c r="Z94" s="537">
        <v>4450</v>
      </c>
      <c r="AA94" s="446"/>
      <c r="AB94" s="77"/>
    </row>
    <row r="95" spans="1:28" ht="26.25" customHeight="1">
      <c r="A95" s="415"/>
      <c r="B95" s="619"/>
      <c r="C95" s="240"/>
      <c r="D95" s="620" t="s">
        <v>81</v>
      </c>
      <c r="E95" s="620" t="s">
        <v>68</v>
      </c>
      <c r="F95" s="621"/>
      <c r="G95" s="622"/>
      <c r="H95" s="621"/>
      <c r="I95" s="623">
        <f>SUM(I91:I94)</f>
        <v>15544.119999999999</v>
      </c>
      <c r="J95" s="624">
        <f>SUM(J91:J94)</f>
        <v>15544.119999999999</v>
      </c>
      <c r="K95" s="625">
        <f>SUM(K91:K94)</f>
        <v>15422.630000000001</v>
      </c>
      <c r="L95" s="626"/>
      <c r="M95" s="317"/>
      <c r="N95" s="317"/>
      <c r="O95" s="317"/>
      <c r="P95" s="378">
        <f>SUMPRODUCT(P91:P94,K91:K94)/K95</f>
        <v>4595.3660153942083</v>
      </c>
      <c r="Q95" s="379" t="s">
        <v>31</v>
      </c>
      <c r="R95" s="378">
        <f>SUMPRODUCT(R91:R94,K91:K94)/K95</f>
        <v>4259.5064563650685</v>
      </c>
      <c r="S95" s="317"/>
      <c r="T95" s="316"/>
      <c r="U95" s="317"/>
      <c r="V95" s="317"/>
      <c r="W95" s="317"/>
      <c r="X95" s="206">
        <v>4750</v>
      </c>
      <c r="Y95" s="206" t="s">
        <v>68</v>
      </c>
      <c r="Z95" s="378">
        <v>4450</v>
      </c>
      <c r="AA95" s="317"/>
      <c r="AB95" s="77"/>
    </row>
    <row r="96" spans="1:28" ht="26.25" customHeight="1">
      <c r="A96" s="415"/>
      <c r="B96" s="619"/>
      <c r="C96" s="240"/>
      <c r="D96" s="621"/>
      <c r="E96" s="261"/>
      <c r="F96" s="621"/>
      <c r="G96" s="622"/>
      <c r="H96" s="621"/>
      <c r="I96" s="622"/>
      <c r="J96" s="627"/>
      <c r="K96" s="628"/>
      <c r="L96" s="629"/>
      <c r="M96" s="317"/>
      <c r="N96" s="317"/>
      <c r="O96" s="317"/>
      <c r="P96" s="318"/>
      <c r="Q96" s="317"/>
      <c r="R96" s="318"/>
      <c r="S96" s="317"/>
      <c r="T96" s="316"/>
      <c r="U96" s="317"/>
      <c r="V96" s="317"/>
      <c r="W96" s="317"/>
      <c r="X96" s="155"/>
      <c r="Y96" s="155"/>
      <c r="Z96" s="318"/>
      <c r="AA96" s="317"/>
      <c r="AB96" s="77"/>
    </row>
    <row r="97" spans="1:28" ht="26.25" customHeight="1">
      <c r="A97" s="415"/>
      <c r="B97" s="619"/>
      <c r="C97" s="240"/>
      <c r="D97" s="621"/>
      <c r="E97" s="261"/>
      <c r="F97" s="621"/>
      <c r="G97" s="622"/>
      <c r="H97" s="621"/>
      <c r="I97" s="622"/>
      <c r="J97" s="627"/>
      <c r="K97" s="628"/>
      <c r="L97" s="629"/>
      <c r="M97" s="317"/>
      <c r="N97" s="317"/>
      <c r="O97" s="317"/>
      <c r="P97" s="318"/>
      <c r="Q97" s="317"/>
      <c r="R97" s="318"/>
      <c r="S97" s="317"/>
      <c r="T97" s="316"/>
      <c r="U97" s="317"/>
      <c r="V97" s="317"/>
      <c r="W97" s="317"/>
      <c r="X97" s="155"/>
      <c r="Y97" s="155"/>
      <c r="Z97" s="318"/>
      <c r="AA97" s="317"/>
      <c r="AB97" s="77"/>
    </row>
    <row r="98" spans="1:28" ht="31.5" customHeight="1">
      <c r="A98" s="415"/>
      <c r="B98" s="619"/>
      <c r="C98" s="240"/>
      <c r="D98" s="621"/>
      <c r="E98" s="261"/>
      <c r="F98" s="621"/>
      <c r="G98" s="622"/>
      <c r="H98" s="621"/>
      <c r="I98" s="622"/>
      <c r="J98" s="627"/>
      <c r="K98" s="628"/>
      <c r="L98" s="629"/>
      <c r="M98" s="317"/>
      <c r="N98" s="317"/>
      <c r="O98" s="317"/>
      <c r="P98" s="318"/>
      <c r="Q98" s="317"/>
      <c r="R98" s="318"/>
      <c r="S98" s="317"/>
      <c r="T98" s="316"/>
      <c r="U98" s="317"/>
      <c r="V98" s="317"/>
      <c r="W98" s="317"/>
      <c r="X98" s="155"/>
      <c r="Y98" s="155"/>
      <c r="Z98" s="318"/>
      <c r="AA98" s="317"/>
      <c r="AB98" s="77"/>
    </row>
    <row r="99" spans="1:28" ht="15" customHeight="1">
      <c r="A99" s="415"/>
      <c r="B99" s="619"/>
      <c r="C99" s="240"/>
      <c r="D99" s="621"/>
      <c r="E99" s="261"/>
      <c r="F99" s="621"/>
      <c r="G99" s="622"/>
      <c r="H99" s="621"/>
      <c r="I99" s="622"/>
      <c r="J99" s="627"/>
      <c r="K99" s="628"/>
      <c r="L99" s="629"/>
      <c r="M99" s="317"/>
      <c r="N99" s="317"/>
      <c r="O99" s="317"/>
      <c r="P99" s="318"/>
      <c r="Q99" s="317"/>
      <c r="R99" s="318"/>
      <c r="S99" s="317"/>
      <c r="T99" s="316"/>
      <c r="U99" s="317"/>
      <c r="V99" s="317"/>
      <c r="W99" s="317"/>
      <c r="X99" s="155"/>
      <c r="Y99" s="155"/>
      <c r="Z99" s="318"/>
      <c r="AA99" s="317"/>
      <c r="AB99" s="77"/>
    </row>
    <row r="100" spans="1:28" ht="15" customHeight="1">
      <c r="A100" s="19" t="s">
        <v>4</v>
      </c>
      <c r="B100" s="20" t="s">
        <v>5</v>
      </c>
      <c r="C100" s="20" t="s">
        <v>6</v>
      </c>
      <c r="D100" s="20" t="s">
        <v>7</v>
      </c>
      <c r="E100" s="21" t="s">
        <v>8</v>
      </c>
      <c r="F100" s="20" t="s">
        <v>9</v>
      </c>
      <c r="G100" s="20" t="s">
        <v>10</v>
      </c>
      <c r="H100" s="20" t="s">
        <v>11</v>
      </c>
      <c r="I100" s="630" t="s">
        <v>12</v>
      </c>
      <c r="J100" s="631"/>
      <c r="K100" s="631"/>
      <c r="L100" s="632"/>
      <c r="M100" s="26" t="s">
        <v>14</v>
      </c>
      <c r="N100" s="27" t="s">
        <v>337</v>
      </c>
      <c r="O100" s="27"/>
      <c r="P100" s="27"/>
      <c r="Q100" s="27"/>
      <c r="R100" s="28" t="s">
        <v>16</v>
      </c>
      <c r="S100" s="29" t="s">
        <v>17</v>
      </c>
      <c r="T100" s="98"/>
      <c r="U100" s="26" t="s">
        <v>14</v>
      </c>
      <c r="V100" s="27" t="s">
        <v>338</v>
      </c>
      <c r="W100" s="27"/>
      <c r="X100" s="27"/>
      <c r="Y100" s="27"/>
      <c r="Z100" s="28" t="s">
        <v>16</v>
      </c>
      <c r="AA100" s="29" t="s">
        <v>17</v>
      </c>
      <c r="AB100" s="77"/>
    </row>
    <row r="101" spans="1:28" ht="26.25" customHeight="1">
      <c r="A101" s="152"/>
      <c r="B101" s="278"/>
      <c r="C101" s="278"/>
      <c r="D101" s="278"/>
      <c r="E101" s="279"/>
      <c r="F101" s="278"/>
      <c r="G101" s="278"/>
      <c r="H101" s="571"/>
      <c r="I101" s="575" t="s">
        <v>23</v>
      </c>
      <c r="J101" s="576" t="s">
        <v>24</v>
      </c>
      <c r="K101" s="577" t="s">
        <v>13</v>
      </c>
      <c r="L101" s="578"/>
      <c r="M101" s="94"/>
      <c r="N101" s="346" t="s">
        <v>25</v>
      </c>
      <c r="O101" s="346" t="s">
        <v>26</v>
      </c>
      <c r="P101" s="349" t="s">
        <v>27</v>
      </c>
      <c r="Q101" s="89" t="s">
        <v>28</v>
      </c>
      <c r="R101" s="350"/>
      <c r="S101" s="97"/>
      <c r="T101" s="351"/>
      <c r="U101" s="94"/>
      <c r="V101" s="346" t="s">
        <v>25</v>
      </c>
      <c r="W101" s="346" t="s">
        <v>26</v>
      </c>
      <c r="X101" s="352" t="s">
        <v>27</v>
      </c>
      <c r="Y101" s="89" t="s">
        <v>28</v>
      </c>
      <c r="Z101" s="350"/>
      <c r="AA101" s="97"/>
      <c r="AB101" s="77"/>
    </row>
    <row r="102" spans="1:28" ht="26.25" customHeight="1">
      <c r="A102" s="353">
        <v>1</v>
      </c>
      <c r="B102" s="579"/>
      <c r="C102" s="179"/>
      <c r="D102" s="591" t="s">
        <v>89</v>
      </c>
      <c r="E102" s="591" t="s">
        <v>37</v>
      </c>
      <c r="F102" s="580"/>
      <c r="G102" s="582"/>
      <c r="H102" s="580"/>
      <c r="I102" s="633">
        <v>62553.529999999992</v>
      </c>
      <c r="J102" s="634">
        <v>62553.529999999992</v>
      </c>
      <c r="K102" s="635">
        <v>62066.389999999992</v>
      </c>
      <c r="L102" s="595"/>
      <c r="M102" s="317"/>
      <c r="N102" s="317"/>
      <c r="O102" s="317"/>
      <c r="P102" s="378">
        <v>2651.008356558842</v>
      </c>
      <c r="Q102" s="379" t="s">
        <v>50</v>
      </c>
      <c r="R102" s="378">
        <v>2424.7564339216669</v>
      </c>
      <c r="S102" s="317"/>
      <c r="T102" s="316"/>
      <c r="U102" s="317"/>
      <c r="V102" s="317"/>
      <c r="W102" s="317"/>
      <c r="X102" s="283">
        <v>3850</v>
      </c>
      <c r="Y102" s="283" t="s">
        <v>37</v>
      </c>
      <c r="Z102" s="433">
        <v>3550</v>
      </c>
      <c r="AA102" s="317"/>
      <c r="AB102" s="77"/>
    </row>
    <row r="103" spans="1:28" ht="26.25" customHeight="1">
      <c r="A103" s="353">
        <v>2</v>
      </c>
      <c r="B103" s="579" t="s">
        <v>343</v>
      </c>
      <c r="C103" s="179">
        <v>9</v>
      </c>
      <c r="D103" s="591" t="s">
        <v>363</v>
      </c>
      <c r="E103" s="591" t="s">
        <v>34</v>
      </c>
      <c r="F103" s="580">
        <v>59</v>
      </c>
      <c r="G103" s="582">
        <v>161015041</v>
      </c>
      <c r="H103" s="583" t="s">
        <v>364</v>
      </c>
      <c r="I103" s="636">
        <v>3872.69</v>
      </c>
      <c r="J103" s="637">
        <v>3872.69</v>
      </c>
      <c r="K103" s="638">
        <v>3842.41</v>
      </c>
      <c r="L103" s="602"/>
      <c r="M103" s="317"/>
      <c r="N103" s="317"/>
      <c r="O103" s="317"/>
      <c r="P103" s="378">
        <v>3484</v>
      </c>
      <c r="Q103" s="379" t="s">
        <v>33</v>
      </c>
      <c r="R103" s="378">
        <v>3220.00947153159</v>
      </c>
      <c r="S103" s="317"/>
      <c r="T103" s="316"/>
      <c r="U103" s="317"/>
      <c r="V103" s="317"/>
      <c r="W103" s="317"/>
      <c r="X103" s="283">
        <v>3286</v>
      </c>
      <c r="Y103" s="283" t="s">
        <v>47</v>
      </c>
      <c r="Z103" s="433">
        <v>3060.5144888505874</v>
      </c>
      <c r="AA103" s="317"/>
      <c r="AB103" s="77"/>
    </row>
    <row r="104" spans="1:28" ht="26.25" customHeight="1">
      <c r="A104" s="353">
        <v>3</v>
      </c>
      <c r="B104" s="579" t="s">
        <v>352</v>
      </c>
      <c r="C104" s="179">
        <v>35</v>
      </c>
      <c r="D104" s="580" t="s">
        <v>367</v>
      </c>
      <c r="E104" s="581" t="s">
        <v>34</v>
      </c>
      <c r="F104" s="580"/>
      <c r="G104" s="582">
        <v>151000103</v>
      </c>
      <c r="H104" s="580" t="s">
        <v>350</v>
      </c>
      <c r="I104" s="636">
        <v>0</v>
      </c>
      <c r="J104" s="315">
        <v>2828.23</v>
      </c>
      <c r="K104" s="639">
        <v>2828.23</v>
      </c>
      <c r="L104" s="605"/>
      <c r="M104" s="317"/>
      <c r="N104" s="317"/>
      <c r="O104" s="317"/>
      <c r="P104" s="378">
        <v>3825</v>
      </c>
      <c r="Q104" s="379" t="s">
        <v>37</v>
      </c>
      <c r="R104" s="378">
        <v>3267</v>
      </c>
      <c r="S104" s="317"/>
      <c r="T104" s="316"/>
      <c r="U104" s="317"/>
      <c r="V104" s="317"/>
      <c r="W104" s="317"/>
      <c r="X104" s="283">
        <v>4334</v>
      </c>
      <c r="Y104" s="283" t="s">
        <v>31</v>
      </c>
      <c r="Z104" s="433">
        <f>((100-U104)/(100-V104))*X104</f>
        <v>4334</v>
      </c>
      <c r="AA104" s="317"/>
      <c r="AB104" s="77"/>
    </row>
    <row r="105" spans="1:28" ht="26.25" customHeight="1">
      <c r="A105" s="353">
        <v>4</v>
      </c>
      <c r="B105" s="579" t="s">
        <v>352</v>
      </c>
      <c r="C105" s="179">
        <v>35</v>
      </c>
      <c r="D105" s="580" t="s">
        <v>368</v>
      </c>
      <c r="E105" s="581" t="s">
        <v>34</v>
      </c>
      <c r="F105" s="580">
        <v>57</v>
      </c>
      <c r="G105" s="582">
        <v>151000103</v>
      </c>
      <c r="H105" s="580" t="s">
        <v>350</v>
      </c>
      <c r="I105" s="636">
        <v>3936.44</v>
      </c>
      <c r="J105" s="315">
        <v>1108.21</v>
      </c>
      <c r="K105" s="639">
        <v>1077.8600000000001</v>
      </c>
      <c r="L105" s="605"/>
      <c r="M105" s="317"/>
      <c r="N105" s="317"/>
      <c r="O105" s="317"/>
      <c r="P105" s="378">
        <v>3825</v>
      </c>
      <c r="Q105" s="379" t="s">
        <v>37</v>
      </c>
      <c r="R105" s="378">
        <v>3267</v>
      </c>
      <c r="S105" s="317"/>
      <c r="T105" s="316"/>
      <c r="U105" s="317"/>
      <c r="V105" s="317"/>
      <c r="W105" s="317"/>
      <c r="X105" s="283">
        <v>4216</v>
      </c>
      <c r="Y105" s="283" t="s">
        <v>34</v>
      </c>
      <c r="Z105" s="433">
        <f>((100-U105)/(100-V105))*X105</f>
        <v>4216</v>
      </c>
      <c r="AA105" s="317"/>
      <c r="AB105" s="77"/>
    </row>
    <row r="106" spans="1:28" ht="26.25" customHeight="1">
      <c r="A106" s="353">
        <v>5</v>
      </c>
      <c r="B106" s="579"/>
      <c r="C106" s="179"/>
      <c r="D106" s="580" t="s">
        <v>369</v>
      </c>
      <c r="E106" s="580" t="s">
        <v>34</v>
      </c>
      <c r="F106" s="580"/>
      <c r="G106" s="610"/>
      <c r="H106" s="583"/>
      <c r="I106" s="640">
        <v>7617.98</v>
      </c>
      <c r="J106" s="634">
        <v>7617.98</v>
      </c>
      <c r="K106" s="635">
        <v>7558.59</v>
      </c>
      <c r="L106" s="595"/>
      <c r="M106" s="317"/>
      <c r="N106" s="317"/>
      <c r="O106" s="317"/>
      <c r="P106" s="378">
        <v>2890.9854324682246</v>
      </c>
      <c r="Q106" s="379" t="s">
        <v>42</v>
      </c>
      <c r="R106" s="378">
        <v>2657.1143631873074</v>
      </c>
      <c r="S106" s="317"/>
      <c r="T106" s="316"/>
      <c r="U106" s="317"/>
      <c r="V106" s="317"/>
      <c r="W106" s="317"/>
      <c r="X106" s="283">
        <v>4150</v>
      </c>
      <c r="Y106" s="283" t="s">
        <v>34</v>
      </c>
      <c r="Z106" s="433">
        <v>3850</v>
      </c>
      <c r="AA106" s="317"/>
      <c r="AB106" s="77"/>
    </row>
    <row r="107" spans="1:28" ht="31.5" customHeight="1">
      <c r="A107" s="353">
        <v>6</v>
      </c>
      <c r="B107" s="579"/>
      <c r="C107" s="179"/>
      <c r="D107" s="591" t="s">
        <v>72</v>
      </c>
      <c r="E107" s="591" t="s">
        <v>34</v>
      </c>
      <c r="F107" s="580"/>
      <c r="G107" s="582"/>
      <c r="H107" s="580"/>
      <c r="I107" s="633">
        <v>110436</v>
      </c>
      <c r="J107" s="634">
        <v>110436</v>
      </c>
      <c r="K107" s="635">
        <v>109572.41</v>
      </c>
      <c r="L107" s="595"/>
      <c r="M107" s="317"/>
      <c r="N107" s="317"/>
      <c r="O107" s="317"/>
      <c r="P107" s="378">
        <v>3641.0579230081385</v>
      </c>
      <c r="Q107" s="379" t="s">
        <v>33</v>
      </c>
      <c r="R107" s="378">
        <v>3354.293158988668</v>
      </c>
      <c r="S107" s="317"/>
      <c r="T107" s="316"/>
      <c r="U107" s="317"/>
      <c r="V107" s="317"/>
      <c r="W107" s="317"/>
      <c r="X107" s="283">
        <v>4156.8590637111083</v>
      </c>
      <c r="Y107" s="283" t="s">
        <v>34</v>
      </c>
      <c r="Z107" s="433">
        <v>3855.7507613533412</v>
      </c>
      <c r="AA107" s="317"/>
      <c r="AB107" s="77"/>
    </row>
    <row r="108" spans="1:28" ht="26.25" customHeight="1">
      <c r="A108" s="353">
        <v>7</v>
      </c>
      <c r="B108" s="579"/>
      <c r="C108" s="179"/>
      <c r="D108" s="591" t="s">
        <v>132</v>
      </c>
      <c r="E108" s="591" t="s">
        <v>34</v>
      </c>
      <c r="F108" s="580"/>
      <c r="G108" s="582"/>
      <c r="H108" s="580"/>
      <c r="I108" s="633">
        <v>19490.04</v>
      </c>
      <c r="J108" s="634">
        <v>19490.04</v>
      </c>
      <c r="K108" s="635">
        <v>19336.82</v>
      </c>
      <c r="L108" s="595"/>
      <c r="M108" s="317"/>
      <c r="N108" s="317"/>
      <c r="O108" s="317"/>
      <c r="P108" s="378">
        <v>3946.4263480230675</v>
      </c>
      <c r="Q108" s="379" t="s">
        <v>37</v>
      </c>
      <c r="R108" s="378">
        <v>3725.8570321115994</v>
      </c>
      <c r="S108" s="317"/>
      <c r="T108" s="316"/>
      <c r="U108" s="317"/>
      <c r="V108" s="317"/>
      <c r="W108" s="317"/>
      <c r="X108" s="283">
        <v>4150</v>
      </c>
      <c r="Y108" s="283" t="s">
        <v>34</v>
      </c>
      <c r="Z108" s="433">
        <v>3850</v>
      </c>
      <c r="AA108" s="317"/>
      <c r="AB108" s="77"/>
    </row>
    <row r="109" spans="1:28" ht="26.25" customHeight="1">
      <c r="A109" s="641">
        <v>8</v>
      </c>
      <c r="B109" s="642"/>
      <c r="C109" s="245"/>
      <c r="D109" s="643" t="s">
        <v>81</v>
      </c>
      <c r="E109" s="643" t="s">
        <v>68</v>
      </c>
      <c r="F109" s="644"/>
      <c r="G109" s="645"/>
      <c r="H109" s="644"/>
      <c r="I109" s="646">
        <v>15544.119999999999</v>
      </c>
      <c r="J109" s="647">
        <v>15544.119999999999</v>
      </c>
      <c r="K109" s="648">
        <v>15422.630000000001</v>
      </c>
      <c r="L109" s="649"/>
      <c r="M109" s="446"/>
      <c r="N109" s="446"/>
      <c r="O109" s="446"/>
      <c r="P109" s="447">
        <v>4595.3660153942083</v>
      </c>
      <c r="Q109" s="448" t="s">
        <v>31</v>
      </c>
      <c r="R109" s="447">
        <v>4259.5064563650685</v>
      </c>
      <c r="S109" s="446"/>
      <c r="T109" s="316"/>
      <c r="U109" s="446"/>
      <c r="V109" s="446"/>
      <c r="W109" s="446"/>
      <c r="X109" s="302">
        <v>4750</v>
      </c>
      <c r="Y109" s="302" t="s">
        <v>68</v>
      </c>
      <c r="Z109" s="650">
        <v>4450</v>
      </c>
      <c r="AA109" s="446"/>
      <c r="AB109" s="77"/>
    </row>
    <row r="110" spans="1:28" ht="23.25" customHeight="1">
      <c r="A110" s="321"/>
      <c r="B110" s="321"/>
      <c r="C110" s="321"/>
      <c r="D110" s="321"/>
      <c r="E110" s="321"/>
      <c r="F110" s="321"/>
      <c r="G110" s="321"/>
      <c r="H110" s="321"/>
      <c r="I110" s="651">
        <f>SUM(I102:I109)</f>
        <v>223450.8</v>
      </c>
      <c r="J110" s="651">
        <f>SUM(J102:J109)</f>
        <v>223450.8</v>
      </c>
      <c r="K110" s="652">
        <f>SUM(K102:K109)</f>
        <v>221705.34</v>
      </c>
      <c r="L110" s="653"/>
      <c r="M110" s="321"/>
      <c r="N110" s="321"/>
      <c r="O110" s="321"/>
      <c r="P110" s="654">
        <f>SUMPRODUCT(P102:P109,K102:K109)/K110</f>
        <v>3431.8591518815688</v>
      </c>
      <c r="Q110" s="655" t="s">
        <v>33</v>
      </c>
      <c r="R110" s="654">
        <f>SUMPRODUCT(R102:R109,K102:K109)/K110</f>
        <v>3161.812490725079</v>
      </c>
      <c r="S110" s="321"/>
      <c r="T110" s="77"/>
      <c r="U110" s="321"/>
      <c r="V110" s="321"/>
      <c r="W110" s="321"/>
      <c r="X110" s="654">
        <f>SUMPRODUCT(X102:X109,J102:J109)/J110</f>
        <v>4098.8273596693316</v>
      </c>
      <c r="Y110" s="655" t="s">
        <v>34</v>
      </c>
      <c r="Z110" s="654">
        <f>SUMPRODUCT(Z102:Z109,J102:J109)/J110</f>
        <v>3804.8560113306571</v>
      </c>
      <c r="AA110" s="321"/>
      <c r="AB110" s="77"/>
    </row>
    <row r="111" spans="1:28" ht="15" customHeight="1"/>
  </sheetData>
  <mergeCells count="37">
    <mergeCell ref="S100:S101"/>
    <mergeCell ref="U100:U101"/>
    <mergeCell ref="V100:Y100"/>
    <mergeCell ref="Z100:Z101"/>
    <mergeCell ref="AA100:AA101"/>
    <mergeCell ref="G100:G101"/>
    <mergeCell ref="H100:H101"/>
    <mergeCell ref="I100:K100"/>
    <mergeCell ref="M100:M101"/>
    <mergeCell ref="N100:Q100"/>
    <mergeCell ref="R100:R101"/>
    <mergeCell ref="U4:U5"/>
    <mergeCell ref="V4:Y4"/>
    <mergeCell ref="Z4:Z5"/>
    <mergeCell ref="AA4:AA5"/>
    <mergeCell ref="A100:A101"/>
    <mergeCell ref="B100:B101"/>
    <mergeCell ref="C100:C101"/>
    <mergeCell ref="D100:D101"/>
    <mergeCell ref="E100:E101"/>
    <mergeCell ref="F100:F101"/>
    <mergeCell ref="H4:H5"/>
    <mergeCell ref="I4:K4"/>
    <mergeCell ref="M4:M5"/>
    <mergeCell ref="N4:Q4"/>
    <mergeCell ref="R4:R5"/>
    <mergeCell ref="S4:S5"/>
    <mergeCell ref="A1:AA1"/>
    <mergeCell ref="A2:AA2"/>
    <mergeCell ref="A3:AA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APRIL-2022</vt:lpstr>
      <vt:lpstr>MAY-2022</vt:lpstr>
      <vt:lpstr>JUN-2022</vt:lpstr>
      <vt:lpstr>JUL-2022</vt:lpstr>
      <vt:lpstr>AUG-2022</vt:lpstr>
      <vt:lpstr>sept-2022</vt:lpstr>
      <vt:lpstr>Oct-2022</vt:lpstr>
      <vt:lpstr>Nov-2022</vt:lpstr>
      <vt:lpstr>Jan-2023</vt:lpstr>
      <vt:lpstr>Feb-2023</vt:lpstr>
      <vt:lpstr>Mar-2023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2024-12-02T05:18:05Z</dcterms:created>
  <dcterms:modified xsi:type="dcterms:W3CDTF">2024-12-02T10:40:31Z</dcterms:modified>
</cp:coreProperties>
</file>